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9560" windowHeight="8076" tabRatio="826" activeTab="0"/>
  </bookViews>
  <sheets>
    <sheet name="Grand total" sheetId="1" r:id="rId1"/>
    <sheet name="DIVISION 1 Preminlinaries" sheetId="2" r:id="rId2"/>
    <sheet name="DIVISION 2 STRUCTURE" sheetId="3" r:id="rId3"/>
    <sheet name="Division 3 Electrical works" sheetId="4" r:id="rId4"/>
    <sheet name="Division 4 Toilets" sheetId="5" r:id="rId5"/>
    <sheet name="Division 5 Septic" sheetId="6" r:id="rId6"/>
    <sheet name="Division 6 External works" sheetId="7" r:id="rId7"/>
  </sheets>
  <definedNames>
    <definedName name="_xlnm.Print_Area" localSheetId="1">'DIVISION 1 Preminlinaries'!$A$1:$F$22</definedName>
    <definedName name="_xlnm.Print_Area" localSheetId="2">'DIVISION 2 STRUCTURE'!$A$1:$F$127</definedName>
    <definedName name="_xlnm.Print_Area" localSheetId="3">'Division 3 Electrical works'!$A$1:$F$29</definedName>
    <definedName name="_xlnm.Print_Area" localSheetId="4">'Division 4 Toilets'!$A$1:$F$29</definedName>
    <definedName name="_xlnm.Print_Titles" localSheetId="1">'DIVISION 1 Preminlinaries'!$4:$5</definedName>
    <definedName name="_xlnm.Print_Titles" localSheetId="2">'DIVISION 2 STRUCTURE'!$4:$5</definedName>
    <definedName name="_xlnm.Print_Titles" localSheetId="3">'Division 3 Electrical works'!$4:$5</definedName>
    <definedName name="_xlnm.Print_Titles" localSheetId="4">'Division 4 Toilets'!$4:$5</definedName>
    <definedName name="_xlnm.Print_Titles" localSheetId="5">'Division 5 Septic'!$4:$5</definedName>
  </definedNames>
  <calcPr fullCalcOnLoad="1"/>
</workbook>
</file>

<file path=xl/sharedStrings.xml><?xml version="1.0" encoding="utf-8"?>
<sst xmlns="http://schemas.openxmlformats.org/spreadsheetml/2006/main" count="517" uniqueCount="360">
  <si>
    <t>ITEM</t>
  </si>
  <si>
    <t>DESCRIPTION</t>
  </si>
  <si>
    <t>QTY</t>
  </si>
  <si>
    <t>UNIT</t>
  </si>
  <si>
    <t>1.2.1</t>
  </si>
  <si>
    <t>1.1.1</t>
  </si>
  <si>
    <t>1.1.2</t>
  </si>
  <si>
    <t>1.1.3</t>
  </si>
  <si>
    <t>1.1.4</t>
  </si>
  <si>
    <t>DIVISION 1 -TOTAL</t>
  </si>
  <si>
    <t>2.1.2</t>
  </si>
  <si>
    <t>2.2.1</t>
  </si>
  <si>
    <t>2.3.2</t>
  </si>
  <si>
    <t>2.3.1</t>
  </si>
  <si>
    <t>2.4.3</t>
  </si>
  <si>
    <t>NOTE</t>
  </si>
  <si>
    <t>1.1.5</t>
  </si>
  <si>
    <t>Pcs</t>
  </si>
  <si>
    <t>1.2.2</t>
  </si>
  <si>
    <t>1.2.3</t>
  </si>
  <si>
    <r>
      <rPr>
        <b/>
        <u val="single"/>
        <sz val="10"/>
        <rFont val="Calibri"/>
        <family val="2"/>
      </rPr>
      <t>Security:</t>
    </r>
    <r>
      <rPr>
        <b/>
        <sz val="10"/>
        <rFont val="Calibri"/>
        <family val="2"/>
      </rPr>
      <t xml:space="preserve"> </t>
    </r>
    <r>
      <rPr>
        <sz val="10"/>
        <rFont val="Calibri"/>
        <family val="2"/>
      </rPr>
      <t>The Contractor shall safeguard the Works, materials and plant against damage, loss or injury,including all necessary hoarding, watching and lighting for the safety and security of the Works and the protection of the public and provide shelter and reasonable accommodation for watchmen all for the safety and security of the Works and the protection of the public.</t>
    </r>
  </si>
  <si>
    <r>
      <t xml:space="preserve">Small Plant and Tools: </t>
    </r>
    <r>
      <rPr>
        <sz val="10"/>
        <rFont val="Calibri"/>
        <family val="2"/>
      </rPr>
      <t>The Contractor shall</t>
    </r>
    <r>
      <rPr>
        <b/>
        <u val="single"/>
        <sz val="10"/>
        <rFont val="Calibri"/>
        <family val="2"/>
      </rPr>
      <t xml:space="preserve"> </t>
    </r>
    <r>
      <rPr>
        <sz val="10"/>
        <rFont val="Calibri"/>
        <family val="2"/>
      </rPr>
      <t>provide for all necessary small plant and tools for the proper execution and completion of the Works.</t>
    </r>
  </si>
  <si>
    <r>
      <t xml:space="preserve">Generally: </t>
    </r>
    <r>
      <rPr>
        <sz val="10"/>
        <rFont val="Calibri"/>
        <family val="2"/>
      </rPr>
      <t>The Contractor shall be responsible for the construction, maintenance and removal of all temporary works, and shall be responsible for ensuring the safety of such works and compliance with appropriate regulations and Codes of Practice.</t>
    </r>
  </si>
  <si>
    <r>
      <rPr>
        <b/>
        <u val="single"/>
        <sz val="10"/>
        <rFont val="Calibri"/>
        <family val="2"/>
      </rPr>
      <t>Mobilization/De-Mobilization:</t>
    </r>
    <r>
      <rPr>
        <b/>
        <sz val="10"/>
        <rFont val="Calibri"/>
        <family val="2"/>
      </rPr>
      <t xml:space="preserve"> </t>
    </r>
    <r>
      <rPr>
        <sz val="10"/>
        <rFont val="Calibri"/>
        <family val="2"/>
      </rPr>
      <t>The contractor shall quote all cost for requirements of tools, machineries, staff and materials, etc to fulfill the contract to the satisfaction of the client</t>
    </r>
  </si>
  <si>
    <t>DIVISION 1 - SUBDIVISION 2 -  PRELIMINARIES</t>
  </si>
  <si>
    <t>SUBTOTAL DIVISION 1 SUBDIVISION 1 -NOTES-</t>
  </si>
  <si>
    <t>DIVISION 1 - SUBDIVISION 1 -NOTES-</t>
  </si>
  <si>
    <t>SUBTOTAL DIVISION 1 SUBDIVISION 2 -PRELIMINARIES-</t>
  </si>
  <si>
    <t>2.1.1</t>
  </si>
  <si>
    <t>2.1.3</t>
  </si>
  <si>
    <t>2.1.4</t>
  </si>
  <si>
    <t>2.2.3</t>
  </si>
  <si>
    <t>2.2.4</t>
  </si>
  <si>
    <t>2.2.5</t>
  </si>
  <si>
    <t>2.2.6</t>
  </si>
  <si>
    <t>2.2.7</t>
  </si>
  <si>
    <t>2.3.3</t>
  </si>
  <si>
    <t>2.3.4</t>
  </si>
  <si>
    <t>2.3.5</t>
  </si>
  <si>
    <t>2.3.6</t>
  </si>
  <si>
    <t>2.3.7</t>
  </si>
  <si>
    <t>2.4.1</t>
  </si>
  <si>
    <t>2.4.2</t>
  </si>
  <si>
    <t>2.4.5</t>
  </si>
  <si>
    <t>2.4.6</t>
  </si>
  <si>
    <t>DIVISION 2 -TOTAL</t>
  </si>
  <si>
    <t>2.2.8</t>
  </si>
  <si>
    <t>2.2.9</t>
  </si>
  <si>
    <t>Excavate over site to remove top vegetation and soil 300mm</t>
  </si>
  <si>
    <t xml:space="preserve">Backfilling of selected compactable soil material with compaction work or water flushing consolidation up to soil surface </t>
  </si>
  <si>
    <t>Item</t>
  </si>
  <si>
    <t>TOTAL DIVISION 1, Preliminaries</t>
  </si>
  <si>
    <t>GRAND TOTAL</t>
  </si>
  <si>
    <t>No</t>
  </si>
  <si>
    <t>No.</t>
  </si>
  <si>
    <t>Internal walls plastering 20mm thick mortar ratio 1:3</t>
  </si>
  <si>
    <t>External rendering to walls to receive waterproofing</t>
  </si>
  <si>
    <t>Actatic -polypropylene (APP) waterproofing membrane or equivalent including installation per suppliers specification</t>
  </si>
  <si>
    <t>120 mm thick RC suspended slab as shown in the septic tank design</t>
  </si>
  <si>
    <t>200 mm X 200 mm RC beam round the slab as shown in the design</t>
  </si>
  <si>
    <t>450 mm X 600 mm manhole covers (both for manholes and septic)</t>
  </si>
  <si>
    <t>450 mm x 600 mm internal dimmension 200 mm thick masonary walled manhole  500 mm deep</t>
  </si>
  <si>
    <t>DIVISION 2 - SUBDIVISION 2 -Concrete works</t>
  </si>
  <si>
    <t>2.2.2</t>
  </si>
  <si>
    <t>SUBTOTAL DIVISION 2 SUBDIVISION 2;Concrete works</t>
  </si>
  <si>
    <t>3.1.1</t>
  </si>
  <si>
    <t xml:space="preserve">load and cart away from site the overburn materials </t>
  </si>
  <si>
    <t>Return fill and rum excavated material around the column footing</t>
  </si>
  <si>
    <t>SUBTOTAL DIVISION 3 SUBDIVISION 1;Excavation works</t>
  </si>
  <si>
    <t>3.2.1</t>
  </si>
  <si>
    <t>Supply and handpack hardcore 300 mm compacted in layers of 150 mm thick .</t>
  </si>
  <si>
    <t xml:space="preserve">Supply and spread 50 mm thick murram to fill the hardcore pockets </t>
  </si>
  <si>
    <t>Supply and lay 1000 gauge Dump proof membrane DPM .</t>
  </si>
  <si>
    <t xml:space="preserve">Apply and spray herbicide Gladiator or any equavalent </t>
  </si>
  <si>
    <t>3.7.1</t>
  </si>
  <si>
    <t>3.7.2</t>
  </si>
  <si>
    <t>3.7.3</t>
  </si>
  <si>
    <t>3.7.5</t>
  </si>
  <si>
    <t>4.1.1</t>
  </si>
  <si>
    <t>4.1.2</t>
  </si>
  <si>
    <t>4.1.3</t>
  </si>
  <si>
    <t>Return Fill and rum excavated material around the septic wall after consruction</t>
  </si>
  <si>
    <t>Load cut and dispose away from site the overburdened material</t>
  </si>
  <si>
    <t xml:space="preserve">load and cart away from site the soil materials </t>
  </si>
  <si>
    <t>4.2.1</t>
  </si>
  <si>
    <t>Supply all materials and cast 150 mm mass concrete slab class 20 /20 (1;2;4) with 450 mm sunken footing at the external wall 200 mm thick</t>
  </si>
  <si>
    <t>4.2.2</t>
  </si>
  <si>
    <t>200 mm thick natural foundation stone walling  bonded in cement sand mortar (1:3)</t>
  </si>
  <si>
    <t>4.2.3</t>
  </si>
  <si>
    <t>25 mm thick floor screed in cement /sand mortar (1;3) mixed with water proof admixture</t>
  </si>
  <si>
    <t>Supply cut and fix 12 mm mild steel reinforcement spaced at 150 mm c/c both ways for the suspended slab</t>
  </si>
  <si>
    <t xml:space="preserve">Supply ,cut and fix 4Y12 mild steel reinforcement for the beam </t>
  </si>
  <si>
    <t xml:space="preserve">Supply all materials and construct 600 mm wide 800 mm manhole made of masonary wall and concrete footing </t>
  </si>
  <si>
    <t>5.1.1</t>
  </si>
  <si>
    <t>5.1.2</t>
  </si>
  <si>
    <t>5.1.3</t>
  </si>
  <si>
    <t>5.2.1</t>
  </si>
  <si>
    <t>5.2.2</t>
  </si>
  <si>
    <t>5.3.1</t>
  </si>
  <si>
    <t>5.3.2</t>
  </si>
  <si>
    <t>5.3.3</t>
  </si>
  <si>
    <t>5.3.4</t>
  </si>
  <si>
    <t xml:space="preserve">Supply and fix cast iron manhole cover 600 mm X 800 mm </t>
  </si>
  <si>
    <t>3.7.6</t>
  </si>
  <si>
    <t>3.7.7</t>
  </si>
  <si>
    <t>3.7.8</t>
  </si>
  <si>
    <t>3.7.9</t>
  </si>
  <si>
    <t>6.1.1</t>
  </si>
  <si>
    <t>6.1.2</t>
  </si>
  <si>
    <t>6.1.3</t>
  </si>
  <si>
    <t>6.1.4</t>
  </si>
  <si>
    <r>
      <rPr>
        <b/>
        <u val="single"/>
        <sz val="10"/>
        <rFont val="Calibri"/>
        <family val="2"/>
      </rPr>
      <t xml:space="preserve">Site Office: </t>
    </r>
    <r>
      <rPr>
        <sz val="10"/>
        <rFont val="Calibri"/>
        <family val="2"/>
      </rPr>
      <t>Provide for construction and furnishing of site office of plinth area 20 m2 to design and specifications.The office will be made of iron sheet walling and timber framed structure spaced at 1500mm c/c vertical members .Roof covering made of iron sheet too.TO BE USED AS A SITE STORE</t>
    </r>
  </si>
  <si>
    <t>DIVISION 2 - SUBDIVISION 1 -EXCAVATION</t>
  </si>
  <si>
    <t>2.1.5</t>
  </si>
  <si>
    <t>2.1.6</t>
  </si>
  <si>
    <t>2.1.7</t>
  </si>
  <si>
    <t>Strip footing</t>
  </si>
  <si>
    <t xml:space="preserve"> Strip footing Concrete</t>
  </si>
  <si>
    <t xml:space="preserve"> Column Concrete works</t>
  </si>
  <si>
    <t>10mm high tensile square twisted bars; cold worked; BS4461 including bends, hooks, tying wire, distance blocks and spacers for strip footing B1</t>
  </si>
  <si>
    <t>Supply BRC reinforcement A142 in 150 mm wide</t>
  </si>
  <si>
    <t xml:space="preserve"> DIVISION 2-SUBDIVISION 3 -Substracture walling</t>
  </si>
  <si>
    <t>SUBTOTAL DIVISION 2 SUBDIVISION 3;Substructure walling</t>
  </si>
  <si>
    <t>supply and fix 200 mm wide Bituminous DPC (Damp proof course )</t>
  </si>
  <si>
    <t>Walling</t>
  </si>
  <si>
    <t>Column conc and reinforcement</t>
  </si>
  <si>
    <t>Concrete Beam</t>
  </si>
  <si>
    <t>2.4.7</t>
  </si>
  <si>
    <t>2.4.8</t>
  </si>
  <si>
    <t>2.4.9</t>
  </si>
  <si>
    <t>2.4.10</t>
  </si>
  <si>
    <t>2.4.11</t>
  </si>
  <si>
    <t>2.4.12</t>
  </si>
  <si>
    <t>T12 mm high tensile DEFORMED bars (T); cold worked; BS4461 including bends, hooks, tying wire, distance blocks for column .</t>
  </si>
  <si>
    <t>T8 mm high tensile DEFORMED bars (T); cold worked; BS4461 including bends, hooks, tying wire, distance blocks for column .</t>
  </si>
  <si>
    <t>2.5.17</t>
  </si>
  <si>
    <t>2.5.18</t>
  </si>
  <si>
    <t>2.6.1</t>
  </si>
  <si>
    <t>NO</t>
  </si>
  <si>
    <t>LM</t>
  </si>
  <si>
    <t>2.4.13</t>
  </si>
  <si>
    <t>2.4.14</t>
  </si>
  <si>
    <t>2.4.15</t>
  </si>
  <si>
    <t>SUBTOTAL DIVISION 2 SUBDIVISION 1;EXCAVATION</t>
  </si>
  <si>
    <t>Sawn form work 200 mm high for both sides of the strip footing</t>
  </si>
  <si>
    <t>4.1.4</t>
  </si>
  <si>
    <t>5.4.1</t>
  </si>
  <si>
    <t>5.4.2</t>
  </si>
  <si>
    <t>5.4.3</t>
  </si>
  <si>
    <t>5.4.4</t>
  </si>
  <si>
    <t>5.4.5</t>
  </si>
  <si>
    <t>5.4.6</t>
  </si>
  <si>
    <t>5.4.7</t>
  </si>
  <si>
    <t>5.5.1</t>
  </si>
  <si>
    <t>5.6.1</t>
  </si>
  <si>
    <t>5.6.2</t>
  </si>
  <si>
    <t>5.6.3</t>
  </si>
  <si>
    <t>DIVISIONS</t>
  </si>
  <si>
    <t>Clear site of all grass, shrubs, small trees and cart away as directed</t>
  </si>
  <si>
    <t>2.1.8</t>
  </si>
  <si>
    <t>Ditto but 10 mm bars B2 for strip footing</t>
  </si>
  <si>
    <t>2.2.10</t>
  </si>
  <si>
    <t xml:space="preserve">Ditto T 8 @ 200 c/c for Stirrups  </t>
  </si>
  <si>
    <t>2.2.11</t>
  </si>
  <si>
    <t>2.3.8</t>
  </si>
  <si>
    <t xml:space="preserve">Supply and fix 25 mm thick styroform at the expansion joints at the columns and walls </t>
  </si>
  <si>
    <t>200 mm thick natural foundation stone walling bonded in cement /sand mortar ration (1;3) reinforced with 25 mm wide hoop iron at every two alternate courses</t>
  </si>
  <si>
    <t>Supply 200 mm wide masonary stones bonded in (1:3) cement sand ratio reinforced with 25 mm wide Hoop iron at every two alternate courses (Machine cut stones)</t>
  </si>
  <si>
    <t>2.1.9</t>
  </si>
  <si>
    <t>2.1.10</t>
  </si>
  <si>
    <t>2.1.11</t>
  </si>
  <si>
    <t xml:space="preserve">12 mm high tensile DEFORMED bars (T); cold worked; BS4461 including bends, hooks, tying wire, distance blocks and spacers for column footing B3 &amp; B5 @ 200 mm  c/c </t>
  </si>
  <si>
    <t>2.2.12</t>
  </si>
  <si>
    <t>2.2.13</t>
  </si>
  <si>
    <t>2.3.9</t>
  </si>
  <si>
    <t>Sawm form work to side of slab 150 mm thick</t>
  </si>
  <si>
    <t>Sawn formwork to sides concrete beam 600 mm x 200 mm wide</t>
  </si>
  <si>
    <t>2.5.1</t>
  </si>
  <si>
    <t>2.5.2</t>
  </si>
  <si>
    <t>2.5.3</t>
  </si>
  <si>
    <t>2.5.4</t>
  </si>
  <si>
    <t>2.5.5</t>
  </si>
  <si>
    <t>2.5.6</t>
  </si>
  <si>
    <t>2.5.7</t>
  </si>
  <si>
    <t>2.5.8</t>
  </si>
  <si>
    <t>2.5.9</t>
  </si>
  <si>
    <t>2.5.10</t>
  </si>
  <si>
    <t>2.5.11</t>
  </si>
  <si>
    <t>2.5.12</t>
  </si>
  <si>
    <t>2.5.13</t>
  </si>
  <si>
    <t>2.5.14</t>
  </si>
  <si>
    <t>Supply fix and weld 140 mm X 50 X 20 X 2 ZED purlins cost inclusive of primming and 2 coats of gloss paint</t>
  </si>
  <si>
    <t xml:space="preserve"> Roofing</t>
  </si>
  <si>
    <t>2.5.15</t>
  </si>
  <si>
    <t>2.5.16</t>
  </si>
  <si>
    <t>Pointing and jointing to walls externally</t>
  </si>
  <si>
    <t>Windows</t>
  </si>
  <si>
    <t>Supply and fix Galvanised sheet box gutters fixed to the roof including sawn neck,down pipe ,fasteners to the wall and all necessary fixtures</t>
  </si>
  <si>
    <t xml:space="preserve">Allow for excavation of supply line 300 mm wide X 500 </t>
  </si>
  <si>
    <t>Ditto but 25 mm diamter UPVC pipe to warehouses</t>
  </si>
  <si>
    <t>MS Grills</t>
  </si>
  <si>
    <t>Supply fire fighting water hydrant 5 kg</t>
  </si>
  <si>
    <t>Supply fire fighting Carbon dioxide hydrant</t>
  </si>
  <si>
    <t>2.6.2</t>
  </si>
  <si>
    <t>2.6.3</t>
  </si>
  <si>
    <t>2.6.4</t>
  </si>
  <si>
    <t>2.6.5</t>
  </si>
  <si>
    <t>2.6.6</t>
  </si>
  <si>
    <t>2.6.7</t>
  </si>
  <si>
    <t>2.6.8</t>
  </si>
  <si>
    <t>2.6.9</t>
  </si>
  <si>
    <t>Allow for identification and labelling of installation on completion of works.</t>
  </si>
  <si>
    <t>Allow for testing, commissioning and demonstration of entire installation on completion of works.</t>
  </si>
  <si>
    <t>Allow for preparing and providing necessary copies of working drawings for approval prior to commencement works.</t>
  </si>
  <si>
    <t>Allow for preparing and providing 3 copies of As Built drawings and 3 copies of operating instructions as necessary.</t>
  </si>
  <si>
    <t>Allow for marking on site the proposed location of service outlets for approval.</t>
  </si>
  <si>
    <t>Liaise with main contractor for all builders works in connection with  security and voice/data and lifts.</t>
  </si>
  <si>
    <t>P.C Sum for Lightning Protection</t>
  </si>
  <si>
    <t>SUB-TOTALS DIVISION 3</t>
  </si>
  <si>
    <t>3.7.4</t>
  </si>
  <si>
    <t>Division 5 Subdivision 1 :Excavation</t>
  </si>
  <si>
    <t>Subtotal -Division 5 Subdivision 1-Excavation</t>
  </si>
  <si>
    <t>Division 5 Subdivision 2 :Foundation works</t>
  </si>
  <si>
    <t>Subtotal -Division 5 Subdivision 2-Foundation works</t>
  </si>
  <si>
    <t>Division 5 Subdivision 3 :Plaster works and screed</t>
  </si>
  <si>
    <t>Subtotal -Division 5 Subdivision 3-Plaster works</t>
  </si>
  <si>
    <t>Division 5 Subdivision 4 :Concrete works</t>
  </si>
  <si>
    <t>Subtotal -Division 5 Subdivision 4 -Concrete works</t>
  </si>
  <si>
    <t>Provide and install 2 Plastic pipes dia 4, inlet and outlet and connect the  outlet to the SOAK PIT from the warehouse and soakpit with all necessary connections</t>
  </si>
  <si>
    <r>
      <rPr>
        <b/>
        <sz val="10"/>
        <rFont val="Calibri"/>
        <family val="2"/>
      </rPr>
      <t xml:space="preserve">SOAK PIT: </t>
    </r>
    <r>
      <rPr>
        <sz val="10"/>
        <rFont val="Calibri"/>
        <family val="2"/>
      </rPr>
      <t xml:space="preserve"> Undertake the necessary excavations and construct Soak pit (1.40m long X 1.40 m wide X 3m) deep covered with 150 mm reinforced concrete slab on a 200 mmm thick beam . More details See design of the Soak pit.  </t>
    </r>
  </si>
  <si>
    <t>100 mm diameter brown pvc waste pipe .Cost inclusive of excavation ,laying , backfilling and all necessary connections</t>
  </si>
  <si>
    <t>TOTAL Division 5 cost for Septic tank</t>
  </si>
  <si>
    <t>Summary Sub Total division 5-Septic tank</t>
  </si>
  <si>
    <t>Subtotal -Division 5 Subdivision 5- Soak pit</t>
  </si>
  <si>
    <t>Subtotal -Division 5 Subdivision 6 -Piping and Manholes</t>
  </si>
  <si>
    <t xml:space="preserve">Ground leveling around the Building </t>
  </si>
  <si>
    <t>Supply fire fighting powder hydrant 5 kg</t>
  </si>
  <si>
    <t xml:space="preserve">Supply fix and weld 1200 mm high grills and balustardes for stairs and ramp made of 50 X 50 X 3 mm SHS supporting frame with 35 X 35 x 3 mm Intermidiate SHS members spaced at 200 mm C/C .Cost inclusive of painting at the emergency exit </t>
  </si>
  <si>
    <t xml:space="preserve">T10 mm high tensile DEFORMED bars (T); cold worked; BS4461 including bends, hooks, tying wire, distance blocks and spacers for  footing B1 @ 200 mm  c/c </t>
  </si>
  <si>
    <t>2.3.10</t>
  </si>
  <si>
    <t>2.3.11</t>
  </si>
  <si>
    <r>
      <rPr>
        <b/>
        <u val="single"/>
        <sz val="10"/>
        <rFont val="Calibri"/>
        <family val="2"/>
      </rPr>
      <t>Supervision of the Works:</t>
    </r>
    <r>
      <rPr>
        <b/>
        <sz val="10"/>
        <rFont val="Calibri"/>
        <family val="2"/>
      </rPr>
      <t xml:space="preserve"> </t>
    </r>
    <r>
      <rPr>
        <sz val="10"/>
        <rFont val="Calibri"/>
        <family val="2"/>
      </rPr>
      <t>The  Contractor shall provide sufficient qualified staff for the execution of the Works  necessary for the due fulfillment of the Contractor's obligations under the Contract.</t>
    </r>
  </si>
  <si>
    <r>
      <rPr>
        <b/>
        <u val="single"/>
        <sz val="10"/>
        <rFont val="Calibri"/>
        <family val="2"/>
      </rPr>
      <t xml:space="preserve">Site Office: </t>
    </r>
    <r>
      <rPr>
        <sz val="10"/>
        <rFont val="Calibri"/>
        <family val="2"/>
      </rPr>
      <t xml:space="preserve">Provide for construction and furnishing of site office of plinth area </t>
    </r>
    <r>
      <rPr>
        <b/>
        <sz val="10"/>
        <rFont val="Calibri"/>
        <family val="2"/>
      </rPr>
      <t>10 m</t>
    </r>
    <r>
      <rPr>
        <b/>
        <vertAlign val="superscript"/>
        <sz val="10"/>
        <rFont val="Calibri"/>
        <family val="2"/>
      </rPr>
      <t>2</t>
    </r>
    <r>
      <rPr>
        <sz val="10"/>
        <rFont val="Calibri"/>
        <family val="2"/>
      </rPr>
      <t xml:space="preserve"> to approval.</t>
    </r>
  </si>
  <si>
    <t>TOTAL DIVISION 2, STRUCTURE</t>
  </si>
  <si>
    <t>Bill of Quantities DIVISION 1 - CAMPO OFFICES -CAMEROON - PRELIMINARIES</t>
  </si>
  <si>
    <t>SM</t>
  </si>
  <si>
    <t>CM</t>
  </si>
  <si>
    <t>Excavation of foundaton strip, width 600 from pre-excavated level.Avarage depth of 1.5m</t>
  </si>
  <si>
    <t>Excavate 1000 mm X 1000 mm wide column pits avarage depth 1500 mm</t>
  </si>
  <si>
    <t>Excavate for the designated area ramp areas  1500mm deep, including ramming to compaction</t>
  </si>
  <si>
    <t>Return fill and rum excavated material around the ramp areasfooting</t>
  </si>
  <si>
    <t>Supply all materials and cast R.C strip footing , 600 mm wide x 250 mm thick vibrated reinforced concrete 1:1.5:3 (class 25/20)</t>
  </si>
  <si>
    <t>Supply all materials and cast R.C column footing 300  mm thick 1000 x 1000 mm wide 1:1.5:3 (class 25/20) (B1 &amp; B2</t>
  </si>
  <si>
    <t>Supply all materials and cast R.C column  200  mm X 200 mm wide 1:1.5:3 (class 20/20)</t>
  </si>
  <si>
    <t xml:space="preserve">Sawn formwork to sides of column footing 200 mm thick </t>
  </si>
  <si>
    <t>KG</t>
  </si>
  <si>
    <t>Supply all materials and cast R.C ramp , 1800 mm wide x 200 mm thick vibrated reinforced concrete 1:1.5:3 (class 250/20)</t>
  </si>
  <si>
    <t xml:space="preserve">T8 mm high tensile DEFORMED bars (T); cold worked; BS4461 including bends, hooks, tying wire, distance blocks and spacers for  footing B2 @ 200 mm  c/c </t>
  </si>
  <si>
    <t>Supply all materials and cast 150 mm thick Vibrated concrete slab class 25 /20 Agg (1:1.5:3)</t>
  </si>
  <si>
    <t>200 mm thick natural foundation stone walling bonded in cement /sand mortar ration (1;3) reinforced with 25 mm wide hoop iron at every two alternate courses for the access ramps and stairs</t>
  </si>
  <si>
    <t>20 mm thick cement and sand mortar (1:3) with water proofing admixture to floor and wall at the access ramps and stairs.</t>
  </si>
  <si>
    <t>Formwork to the ramps AND TREADS pit footing</t>
  </si>
  <si>
    <t>DIVISION 2-SUBDIVISION 4 -  Superstructure To ring beam level.</t>
  </si>
  <si>
    <t xml:space="preserve">Supply all materials and cast 200 mm X 200 mm concrete column class 25/20 agg (1;1.5;3) </t>
  </si>
  <si>
    <t xml:space="preserve"> concrete steps and treads as normal access to the office spaces concerete class 25 /20</t>
  </si>
  <si>
    <t xml:space="preserve">Supply all materials and cast 200 wide 450mm high concrete  beam </t>
  </si>
  <si>
    <t xml:space="preserve">Ditto but 8mm deformed bars stirrups at 175mm c/c. </t>
  </si>
  <si>
    <t>Sawn formwork to sides concrete column  200mm x 200 mm wide</t>
  </si>
  <si>
    <t>Floor finish and wall finish</t>
  </si>
  <si>
    <t xml:space="preserve">Provide and fix 26G Specified Jungle green Colored Box Profile Ironsheets, fixed to the purling as approved, complete with ridges. Cost inclusive of washers,screws </t>
  </si>
  <si>
    <t xml:space="preserve">Supply fix and weld 50 mm X 50 mm  X 3 mm Rectangular hollow sections as mid Rafters .Cost inclusive of primming and 2 coats of gloss paint </t>
  </si>
  <si>
    <t xml:space="preserve">Supply fix and weld 200 mm X 100 X 3 mm Rectangular hollow sections as main truss Rafters .Cost inclusive of primming and 2 coats of gloss paint </t>
  </si>
  <si>
    <t>SUBTOTAL DIVISION 2 SUBDIVISION 4; Superstructure to Ring Beam Level.</t>
  </si>
  <si>
    <t>25 mm cement and sand screed ration (1:3) to receive ceramic floor tiles with a 2 % fall towards the front door</t>
  </si>
  <si>
    <t>3 coats of plastic emulsion paint to walls internally</t>
  </si>
  <si>
    <t>Supply all materials including terrazzo materials and fix onto ramps  to all floor surfaces ,except ramps.</t>
  </si>
  <si>
    <t>Doors -  Self opening sensor enabled except in Toilets.</t>
  </si>
  <si>
    <t>Provide and fix Main Entrance sliding double shutter door  2000 mm X 2500 mm complete with frame hinges, union steel door lock, 3 pairs of brass hinges and painting; as D01</t>
  </si>
  <si>
    <t>Provide and fix Sliding double door  door size 2400 mm x2500 mm complete with frame hinges, union steel door lock,3 pairs of brass hinges and painting; as D02,</t>
  </si>
  <si>
    <t>Provide and fix corridor access sliding double door  1500 mm x2500 mm complete with frame hinges, union steel door lock,3 pairs of brass hinges and painting; D03</t>
  </si>
  <si>
    <t>Provide and fix rear exit sliding double door  1500 mm x2500 mm complete with frame hinges, union steel door lock,3 pairs of brass hinges and painting; D03</t>
  </si>
  <si>
    <t>Provide and fix interrrior access doors; (see plan);  900 mm x 2400 mm complete with 50 X100 mm aluminium frames and hinges, union steel door lock,1 pairs of brass hinges and painting; as D05</t>
  </si>
  <si>
    <t>Provide and fix interrrior access doors; (see plan);  900 mm x 2400 mm complete with 50 x 100mm / standard aluminium frame and hinges, union steel door lock,1 pairs of brass hinges and painting; as D05</t>
  </si>
  <si>
    <r>
      <t xml:space="preserve">Provide and fix 1550 mm X 610 mm steel castment windows, with a Sill height of 1800mm from  finished floor level .Cost inclusive of painting and glazing with 6 mm clear glass panes; </t>
    </r>
    <r>
      <rPr>
        <b/>
        <sz val="10"/>
        <rFont val="Calibri"/>
        <family val="2"/>
      </rPr>
      <t>W04</t>
    </r>
    <r>
      <rPr>
        <sz val="10"/>
        <rFont val="Calibri"/>
        <family val="2"/>
      </rPr>
      <t>.</t>
    </r>
  </si>
  <si>
    <r>
      <t xml:space="preserve">Provide and fix 1500 mm X 1800 mm steel castment windows, with a Sill height of 600mm from  finished floor level .Cost inclusive of painting and glazing with 6 mm clear glass panes; </t>
    </r>
    <r>
      <rPr>
        <b/>
        <sz val="10"/>
        <rFont val="Calibri"/>
        <family val="2"/>
      </rPr>
      <t>W01</t>
    </r>
    <r>
      <rPr>
        <sz val="10"/>
        <rFont val="Calibri"/>
        <family val="2"/>
      </rPr>
      <t>.</t>
    </r>
  </si>
  <si>
    <r>
      <t xml:space="preserve">Provide and fix 1730 mm X 1800 mm steel castment windows, with a Sill height of 600mm from  finished floor level .Cost inclusive of painting and glazing with 6 mm clear glass panes; </t>
    </r>
    <r>
      <rPr>
        <b/>
        <sz val="10"/>
        <rFont val="Calibri"/>
        <family val="2"/>
      </rPr>
      <t>W03</t>
    </r>
    <r>
      <rPr>
        <sz val="10"/>
        <rFont val="Calibri"/>
        <family val="2"/>
      </rPr>
      <t>.</t>
    </r>
  </si>
  <si>
    <r>
      <t xml:space="preserve">Provide and fix 1000 mm X 1800 mm steel castment windows, with a Sill height of 600mm from  finished floor level .Cost inclusive of painting and glazing with 6 mm clear glass panes; </t>
    </r>
    <r>
      <rPr>
        <b/>
        <sz val="10"/>
        <rFont val="Calibri"/>
        <family val="2"/>
      </rPr>
      <t>W02</t>
    </r>
    <r>
      <rPr>
        <sz val="10"/>
        <rFont val="Calibri"/>
        <family val="2"/>
      </rPr>
      <t>. see drawings</t>
    </r>
  </si>
  <si>
    <t xml:space="preserve">Supply 10,000 lts pvc cylindrical storage tank to receive water harvested </t>
  </si>
  <si>
    <t>SUM</t>
  </si>
  <si>
    <t>NO.</t>
  </si>
  <si>
    <r>
      <t xml:space="preserve">Provide and fix 1000 mm X 1800 mm steel castment windows, with a Sill height of 600mm from  finished floor level .Cost inclusive of painting and glazing with 6 mm clear glass panes; </t>
    </r>
    <r>
      <rPr>
        <b/>
        <sz val="10"/>
        <rFont val="Calibri"/>
        <family val="2"/>
      </rPr>
      <t>W02, Opening Right;</t>
    </r>
    <r>
      <rPr>
        <sz val="10"/>
        <rFont val="Calibri"/>
        <family val="2"/>
      </rPr>
      <t xml:space="preserve"> see drawings.</t>
    </r>
  </si>
  <si>
    <t>Column footing 20NUMBER</t>
  </si>
  <si>
    <t>DIVISION 2-SUBDIVISION 5 -  FINISHES</t>
  </si>
  <si>
    <t>SUBTOTAL DIVISION 2 SUBDIVISION 5; Finish</t>
  </si>
  <si>
    <t>DIVISION 2-SUBDIVISION 6 - Plumbing and rain water harvesting</t>
  </si>
  <si>
    <t xml:space="preserve">Supply 2,000 lts pvc Rectangular storage tank to receive water harvested </t>
  </si>
  <si>
    <t>Access Ramp and Stairs</t>
  </si>
  <si>
    <t>SUBTOTAL DIVISION 2 SUBDIVISION 4; Roofing.</t>
  </si>
  <si>
    <t>TOTAL DIVISION 2 - SRUCTURE</t>
  </si>
  <si>
    <t>SUBTOTAL DIVISION 2 SUBDIVISION 4;Superstructure to Ring Beam</t>
  </si>
  <si>
    <t>SUBTOTAL DIVISION 2 SUBDIVISION 3; Substructure Walling</t>
  </si>
  <si>
    <t>SUBTOTAL DIVISION 2 SUBDIVISION 5; Plumbing and water harvesting</t>
  </si>
  <si>
    <t>SUBTOTAL DIVISION 2 SUBDIVISION 5;Plumbing and Water Harvesting</t>
  </si>
  <si>
    <t>Supply and fix 50 mm diamter UPVC pipe for supply line  .cost inclusive of connectors ,threading and fixing from the storage tanks</t>
  </si>
  <si>
    <t>Allow for liaison with the power provisions authorities in Cameroon.</t>
  </si>
  <si>
    <t xml:space="preserve">Supply 600 X 600mm wide PCC slabs 50 mm thick bonded on well compacted murram around the building </t>
  </si>
  <si>
    <t>Supply and plant tree seedling .The seedling variety to be advised by the AWF conservation team.Cost inclusive of watering during the construction phase until site handing over</t>
  </si>
  <si>
    <t>DIVISION 3 - SUBDIVISION 1 - Lighting</t>
  </si>
  <si>
    <t>SUBTOTAL DIVISION 3 SUBDIVISION 1 -General Lighting</t>
  </si>
  <si>
    <t xml:space="preserve"> DIVISION 3-SUBDIVISION 2- General  Power Distribution</t>
  </si>
  <si>
    <t>Allow a provisional sum for supply and fixing of DBs, wiring, Labeling for the lighting work.</t>
  </si>
  <si>
    <t>TOTAL DIVISION 3 - CAMPO OFFICE Electrical works</t>
  </si>
  <si>
    <t>SUBTOTAL DIVISION 3 SUBDIVISION 2 -General Power Distribution</t>
  </si>
  <si>
    <t>DIVISION 3 SUBDIVISION 3 -WORKS NOT MEASURED ELSEWHERE</t>
  </si>
  <si>
    <t>SUBTOTAL DIVISION 3 SUBDIVISION 3 - WORKS NOT MEASURED ESLEWHERE.</t>
  </si>
  <si>
    <t>Bill of Quantities DIVISION 2 - CAMPO OFFICES -CAMEROUN - STRUCTURE</t>
  </si>
  <si>
    <t>Bill of Quantities DIVISION 3 - CAMPO OFFICES -CAMEROUN - ELECTRICAL WORKS</t>
  </si>
  <si>
    <t>Bill of Quantities DIVISION 4 - CAMPO OFFICES -CAMEROUN - Toilets</t>
  </si>
  <si>
    <t>Supply and fix two Urinal fittings complete for use as armitage shanks products or better and approved product and as per the Architectural drawings, complete with all accessories.</t>
  </si>
  <si>
    <t>Supply and fix WC seats for toilets at the designated points as armitage shanks or better and approved source, and as per the Architectural drawings, complete with all accessories.</t>
  </si>
  <si>
    <t>4.1.5</t>
  </si>
  <si>
    <t>DIVISION 4 - SUBDIVISION 1 Supply and Fixing of Toilet Fittings and appliances.</t>
  </si>
  <si>
    <t>Allow a provisional sum for supply and fixing of other toilet accessories to ensure it's full functionality such as gully traps, soil vent pipes and other connection accessories to the drain lines.</t>
  </si>
  <si>
    <t>Supply and fix approved floor traps. The floor traps should made of stainless steel materials and should be free from corrossion with a warranty of a minimum of 5years without corrossion.</t>
  </si>
  <si>
    <t>Supply and fix stainless steel toilet roll holders at convenient locations in the toilets.</t>
  </si>
  <si>
    <t>4.1.6</t>
  </si>
  <si>
    <t>4.1.7</t>
  </si>
  <si>
    <t>Supply and fix  1200mm long x 1000mm high mirrors in the toilets; gents and Ladies.</t>
  </si>
  <si>
    <t>Supply and fix Wash Hand Basins at the designated points as armitage shanks or better and approved source, and as per the Architectural drawings.</t>
  </si>
  <si>
    <t>Supply ceramic WC with low level cistern for the disabled people with all necessary stain less steel grab rails  at the designated points as armitage shanks or better and approved source, and as per the Architectural drawings, complete with all accessories.</t>
  </si>
  <si>
    <t>Supply and fix extractor fans above the toilet windows as indicated in the drawings. Coordinate with the electrical team to have them function well after installation.</t>
  </si>
  <si>
    <t>4.1.8</t>
  </si>
  <si>
    <t>4.1.9</t>
  </si>
  <si>
    <t>SUBTOTAL DIVISION 4 SUBDIVISION 1;Toilets.</t>
  </si>
  <si>
    <t>SUBTOTAL DIVISION 4 SUBDIVISION 1;Kitchen</t>
  </si>
  <si>
    <t>Allow a provisional sum for the construction of 100mm wide walls, a slab for the Kitchennett top (4300mm x 60mm) with 4number cabinets below them, a kitchen sink and a space for the fridge and a 4burner cooker stand.</t>
  </si>
  <si>
    <t>DIVISION 4 - SUBDIVISION 2 Supply and Fixing of Kitchennett Fittings and accessories</t>
  </si>
  <si>
    <t>Allow a provisional sum for fabrication of low level lockable cabinets 2500mm long and, and a high level kitchen cabinet of 2500mm long as well at a convenient height at the Kitchen store</t>
  </si>
  <si>
    <t>TOTAL DIVISION 4,Toilets and Kitchenett</t>
  </si>
  <si>
    <t>Bill of Quantities DIVISION 5 - CAMPO OFFICES -CAMEROUN - Septic Tank</t>
  </si>
  <si>
    <t>Excavate for a standard septic tank; 3900 mm long, 1800 mm wide and 2,5m deep (provide 500mm working space both sides. This is a standard Septic type 'B'</t>
  </si>
  <si>
    <t>TOTAL DIVISION 1, PRELIMINARIES</t>
  </si>
  <si>
    <t>TOTAL DIVISION 3, ELECTRICAL WORKS</t>
  </si>
  <si>
    <t>TOTAL DIVISION 5, SEPTIC TANK AND S.  AWAY PIT</t>
  </si>
  <si>
    <t>TOTAL DIVISION 6, EXTERNAL WORKS</t>
  </si>
  <si>
    <t>Total Division 6 EXTERNAL WORKS</t>
  </si>
  <si>
    <t xml:space="preserve">Bill of Quantities DIVISION 6 - CAMPO OFFICES -CAMEROUN - EXTERNAL WORKS </t>
  </si>
  <si>
    <t>Division 6 EXTERNAL WORKS.</t>
  </si>
  <si>
    <t>Supply and fix purpose made Precast Concrete planters around the office block as indicated in the drawings, and as advised by AWF conservation team. Cost inclusive of watering during the construction phase until site handing over.</t>
  </si>
  <si>
    <t>RATE (USD)</t>
  </si>
  <si>
    <t>AMOUNT [USD)</t>
  </si>
  <si>
    <t>COST (USD)</t>
  </si>
  <si>
    <r>
      <rPr>
        <b/>
        <u val="single"/>
        <sz val="10"/>
        <rFont val="Calibri"/>
        <family val="2"/>
      </rPr>
      <t>Sign Board:</t>
    </r>
    <r>
      <rPr>
        <sz val="10"/>
        <rFont val="Calibri"/>
        <family val="2"/>
      </rPr>
      <t xml:space="preserve"> The contractor shall provide for a standard metal sign board in the HP made out of gauge 14 plate sheet and supported by 75 x 50 x 3mm Rectangular hollow sections (RHS) to be encase in concrete surround 300mm diameter and 500mm deep. The sign board shall be 2000 x 1500 mm in size and details of the writings to be provided by AWF.</t>
    </r>
  </si>
  <si>
    <t>Divisions Summary</t>
  </si>
  <si>
    <t>PROPOSED OFFICE CONSTRUCTION IN CAMPO LANDSCAPE IN CAMEROUN FOR AWF - 2021.</t>
  </si>
  <si>
    <r>
      <t xml:space="preserve">Provide and fix 1000 mm X 1800 mm steel castment windows, with a Sill height of 600mm from  finished floor level .Cost inclusive of painting and glazing with 6 mm clear glass panes; </t>
    </r>
    <r>
      <rPr>
        <b/>
        <sz val="10"/>
        <rFont val="Calibri"/>
        <family val="2"/>
      </rPr>
      <t>W05, opening Left</t>
    </r>
    <r>
      <rPr>
        <sz val="10"/>
        <rFont val="Calibri"/>
        <family val="2"/>
      </rPr>
      <t>. see drawings</t>
    </r>
  </si>
  <si>
    <t>Supply all materials including 300 x 300mm ceramic floor tiles to all floor surfaces, including skirtings ,except ramps.</t>
  </si>
  <si>
    <t>Provide 2 copy compact disks (CDs) of As Installed drawings on AUTOCAD release 2018, ArchiCad 19 or latest.</t>
  </si>
  <si>
    <t>Division 5 Subdivision 5: Subdivision 5 Soak pit</t>
  </si>
  <si>
    <t>Division 5 Subdivision 5 :Subdivision 6 Piping and manholes</t>
  </si>
</sst>
</file>

<file path=xl/styles.xml><?xml version="1.0" encoding="utf-8"?>
<styleSheet xmlns="http://schemas.openxmlformats.org/spreadsheetml/2006/main">
  <numFmts count="52">
    <numFmt numFmtId="5" formatCode="&quot;Ksh&quot;#,##0;\-&quot;Ksh&quot;#,##0"/>
    <numFmt numFmtId="6" formatCode="&quot;Ksh&quot;#,##0;[Red]\-&quot;Ksh&quot;#,##0"/>
    <numFmt numFmtId="7" formatCode="&quot;Ksh&quot;#,##0.00;\-&quot;Ksh&quot;#,##0.00"/>
    <numFmt numFmtId="8" formatCode="&quot;Ksh&quot;#,##0.00;[Red]\-&quot;Ksh&quot;#,##0.00"/>
    <numFmt numFmtId="42" formatCode="_-&quot;Ksh&quot;* #,##0_-;\-&quot;Ksh&quot;* #,##0_-;_-&quot;Ksh&quot;* &quot;-&quot;_-;_-@_-"/>
    <numFmt numFmtId="41" formatCode="_-* #,##0_-;\-* #,##0_-;_-* &quot;-&quot;_-;_-@_-"/>
    <numFmt numFmtId="44" formatCode="_-&quot;Ksh&quot;* #,##0.00_-;\-&quot;Ksh&quot;* #,##0.00_-;_-&quot;Ksh&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Kshs.&quot;#,##0_);\(&quot;Kshs.&quot;#,##0\)"/>
    <numFmt numFmtId="173" formatCode="&quot;Kshs.&quot;#,##0_);[Red]\(&quot;Kshs.&quot;#,##0\)"/>
    <numFmt numFmtId="174" formatCode="&quot;Kshs.&quot;#,##0.00_);\(&quot;Kshs.&quot;#,##0.00\)"/>
    <numFmt numFmtId="175" formatCode="&quot;Kshs.&quot;#,##0.00_);[Red]\(&quot;Kshs.&quot;#,##0.00\)"/>
    <numFmt numFmtId="176" formatCode="_(&quot;Kshs.&quot;* #,##0_);_(&quot;Kshs.&quot;* \(#,##0\);_(&quot;Kshs.&quot;* &quot;-&quot;_);_(@_)"/>
    <numFmt numFmtId="177" formatCode="_(&quot;Kshs.&quot;* #,##0.00_);_(&quot;Kshs.&quot;* \(#,##0.00\);_(&quot;Kshs.&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407]dddd\,\ d\.\ mmmm\ yyyy"/>
    <numFmt numFmtId="194" formatCode="0.0"/>
    <numFmt numFmtId="195" formatCode="_(* #,##0.0_);_(* \(#,##0.0\);_(* &quot;-&quot;??_);_(@_)"/>
    <numFmt numFmtId="196" formatCode="_(* #,##0_);_(* \(#,##0\);_(* &quot;-&quot;??_);_(@_)"/>
    <numFmt numFmtId="197" formatCode="0.000"/>
    <numFmt numFmtId="198" formatCode="_-* #,##0.00_-;\-* #,##0.00_-;_-* &quot;-&quot;??_-;_-@"/>
    <numFmt numFmtId="199" formatCode="_(* #,##0.00_);_(* \(#,##0.00\);_(* \-??_);_(@_)"/>
    <numFmt numFmtId="200" formatCode="_-* #,##0.00_-;\-* #,##0.00_-;_-* &quot;-&quot;??.00_-;_-@"/>
    <numFmt numFmtId="201" formatCode="_-* #,##0_-;\-* #,##0_-;_-* &quot;-&quot;??_-;_-@"/>
    <numFmt numFmtId="202" formatCode="&quot;Yes&quot;;&quot;Yes&quot;;&quot;No&quot;"/>
    <numFmt numFmtId="203" formatCode="&quot;True&quot;;&quot;True&quot;;&quot;False&quot;"/>
    <numFmt numFmtId="204" formatCode="&quot;On&quot;;&quot;On&quot;;&quot;Off&quot;"/>
    <numFmt numFmtId="205" formatCode="[$€-2]\ #,##0.00_);[Red]\([$€-2]\ #,##0.00\)"/>
    <numFmt numFmtId="206" formatCode="[$]dddd\,\ d\ mmmm\ yyyy"/>
    <numFmt numFmtId="207" formatCode="&quot;Ksh&quot;#,##0.00"/>
  </numFmts>
  <fonts count="59">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u val="single"/>
      <sz val="10"/>
      <name val="Calibri"/>
      <family val="2"/>
    </font>
    <font>
      <sz val="10"/>
      <color indexed="8"/>
      <name val="Calibri"/>
      <family val="2"/>
    </font>
    <font>
      <sz val="11"/>
      <name val="Times New Roman"/>
      <family val="1"/>
    </font>
    <font>
      <b/>
      <vertAlign val="superscript"/>
      <sz val="10"/>
      <name val="Calibri"/>
      <family val="2"/>
    </font>
    <font>
      <b/>
      <sz val="10"/>
      <color indexed="8"/>
      <name val="Calibri"/>
      <family val="2"/>
    </font>
    <font>
      <sz val="11"/>
      <color indexed="29"/>
      <name val="Calibri"/>
      <family val="2"/>
    </font>
    <font>
      <sz val="11"/>
      <name val="Calibri"/>
      <family val="2"/>
    </font>
    <font>
      <sz val="18"/>
      <color indexed="63"/>
      <name val="Arial"/>
      <family val="2"/>
    </font>
    <font>
      <sz val="14"/>
      <color indexed="8"/>
      <name val="Calibri"/>
      <family val="2"/>
    </font>
    <font>
      <b/>
      <sz val="14"/>
      <color indexed="8"/>
      <name val="Calibri"/>
      <family val="2"/>
    </font>
    <font>
      <b/>
      <sz val="16"/>
      <color indexed="8"/>
      <name val="Calibri"/>
      <family val="2"/>
    </font>
    <font>
      <sz val="14"/>
      <name val="Calibri"/>
      <family val="2"/>
    </font>
    <font>
      <b/>
      <u val="single"/>
      <sz val="11"/>
      <name val="Calibri"/>
      <family val="2"/>
    </font>
    <font>
      <b/>
      <u val="double"/>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5" tint="0.5999900102615356"/>
      <name val="Calibri"/>
      <family val="2"/>
    </font>
    <font>
      <sz val="18"/>
      <color rgb="FF202124"/>
      <name val="Arial"/>
      <family val="2"/>
    </font>
    <font>
      <sz val="14"/>
      <color theme="1"/>
      <name val="Calibri"/>
      <family val="2"/>
    </font>
    <font>
      <b/>
      <sz val="14"/>
      <color theme="1"/>
      <name val="Calibri"/>
      <family val="2"/>
    </font>
    <font>
      <b/>
      <sz val="16"/>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hair"/>
      <bottom style="hair"/>
    </border>
    <border>
      <left style="thin"/>
      <right style="thin"/>
      <top/>
      <bottom style="hair"/>
    </border>
    <border>
      <left/>
      <right/>
      <top/>
      <bottom style="hair"/>
    </border>
    <border>
      <left/>
      <right style="thin"/>
      <top/>
      <bottom style="hair"/>
    </border>
    <border>
      <left style="thin"/>
      <right style="thin"/>
      <top style="thin"/>
      <bottom style="hair"/>
    </border>
    <border>
      <left style="thin"/>
      <right style="thin"/>
      <top style="thin"/>
      <bottom style="medium"/>
    </border>
    <border>
      <left/>
      <right/>
      <top style="thin"/>
      <bottom style="medium"/>
    </border>
    <border>
      <left style="thin"/>
      <right style="thin"/>
      <top style="hair"/>
      <bottom style="thin"/>
    </border>
    <border>
      <left style="thin"/>
      <right>
        <color indexed="63"/>
      </right>
      <top style="hair"/>
      <bottom style="hair"/>
    </border>
    <border>
      <left/>
      <right style="thin"/>
      <top style="thin"/>
      <bottom style="medium"/>
    </border>
    <border>
      <left style="thin"/>
      <right style="thin"/>
      <top style="hair"/>
      <bottom/>
    </border>
    <border>
      <left style="thin"/>
      <right style="thin"/>
      <top style="thin"/>
      <bottom style="thin"/>
    </border>
    <border>
      <left style="medium"/>
      <right style="thin"/>
      <top>
        <color indexed="63"/>
      </top>
      <bottom style="hair"/>
    </border>
    <border>
      <left/>
      <right style="thin"/>
      <top style="hair"/>
      <bottom style="hair"/>
    </border>
    <border>
      <left style="hair"/>
      <right style="thin"/>
      <top style="hair"/>
      <bottom style="hair"/>
    </border>
    <border>
      <left style="thin">
        <color rgb="FF000000"/>
      </left>
      <right style="thin">
        <color rgb="FF000000"/>
      </right>
      <top style="hair">
        <color rgb="FF000000"/>
      </top>
      <bottom style="hair">
        <color rgb="FF000000"/>
      </bottom>
    </border>
    <border>
      <left style="thin"/>
      <right style="thin"/>
      <top>
        <color indexed="63"/>
      </top>
      <bottom>
        <color indexed="63"/>
      </bottom>
    </border>
    <border>
      <left style="thin"/>
      <right style="thin"/>
      <top/>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medium"/>
      <right style="thin"/>
      <top style="thin"/>
      <bottom style="thin"/>
    </border>
    <border>
      <left style="medium"/>
      <right style="thin"/>
      <top style="hair"/>
      <bottom style="hair"/>
    </border>
    <border>
      <left style="medium"/>
      <right style="thin"/>
      <top style="thin"/>
      <bottom style="hair"/>
    </border>
    <border>
      <left style="medium"/>
      <right style="thin"/>
      <top style="hair"/>
      <bottom style="thin"/>
    </border>
    <border>
      <left style="thin"/>
      <right style="thin"/>
      <top style="dotted"/>
      <bottom>
        <color indexed="63"/>
      </bottom>
    </border>
    <border>
      <left/>
      <right/>
      <top style="thin"/>
      <bottom style="thin"/>
    </border>
    <border>
      <left/>
      <right style="thin"/>
      <top style="thin"/>
      <bottom style="thin"/>
    </border>
    <border>
      <left style="thin">
        <color rgb="FF000000"/>
      </left>
      <right style="thin">
        <color rgb="FF000000"/>
      </right>
      <top/>
      <bottom/>
    </border>
    <border>
      <left style="thin"/>
      <right style="medium"/>
      <top style="thin"/>
      <bottom style="thin"/>
    </border>
    <border>
      <left style="thin"/>
      <right style="medium"/>
      <top>
        <color indexed="63"/>
      </top>
      <bottom style="hair"/>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top style="thin"/>
      <bottom style="thin"/>
    </border>
    <border>
      <left style="thin"/>
      <right style="medium"/>
      <top style="hair"/>
      <bottom style="thin"/>
    </border>
    <border>
      <left style="thin">
        <color rgb="FF000000"/>
      </left>
      <right style="thin">
        <color rgb="FF000000"/>
      </right>
      <top style="hair">
        <color rgb="FF000000"/>
      </top>
      <bottom/>
    </border>
    <border>
      <left style="thin">
        <color rgb="FF000000"/>
      </left>
      <right style="thin">
        <color rgb="FF000000"/>
      </right>
      <top style="hair">
        <color rgb="FF000000"/>
      </top>
      <bottom style="thin">
        <color rgb="FF000000"/>
      </bottom>
    </border>
    <border>
      <left>
        <color indexed="63"/>
      </left>
      <right style="thin"/>
      <top>
        <color indexed="63"/>
      </top>
      <bottom>
        <color indexed="63"/>
      </bottom>
    </border>
    <border>
      <left style="hair"/>
      <right style="thin"/>
      <top style="hair"/>
      <bottom>
        <color indexed="63"/>
      </bottom>
    </border>
    <border>
      <left style="thin"/>
      <right style="thin"/>
      <top style="thin"/>
      <bottom style="double"/>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color indexed="63"/>
      </right>
      <top style="thin"/>
      <bottom style="hair"/>
    </border>
    <border>
      <left/>
      <right/>
      <top style="thin"/>
      <bottom style="hair"/>
    </border>
    <border>
      <left>
        <color indexed="63"/>
      </left>
      <right style="thin"/>
      <top style="thin"/>
      <bottom style="hair"/>
    </border>
    <border>
      <left/>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style="thin"/>
      <right>
        <color indexed="63"/>
      </right>
      <top style="medium"/>
      <bottom style="thin"/>
    </border>
    <border>
      <left/>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hair"/>
      <bottom>
        <color indexed="63"/>
      </bottom>
    </border>
    <border>
      <left>
        <color indexed="63"/>
      </left>
      <right style="thin"/>
      <top style="hair"/>
      <bottom>
        <color indexed="63"/>
      </bottom>
    </border>
    <border>
      <left style="medium"/>
      <right/>
      <top style="thin"/>
      <bottom style="medium"/>
    </border>
    <border>
      <left style="medium"/>
      <right/>
      <top style="medium"/>
      <bottom style="thin"/>
    </border>
    <border>
      <left/>
      <right style="medium"/>
      <top style="medium"/>
      <bottom style="thin"/>
    </border>
    <border>
      <left style="medium"/>
      <right>
        <color indexed="63"/>
      </right>
      <top style="medium"/>
      <bottom style="medium"/>
    </border>
    <border>
      <left>
        <color indexed="63"/>
      </left>
      <right style="medium"/>
      <top style="medium"/>
      <bottom style="medium"/>
    </border>
    <border>
      <left/>
      <right style="medium"/>
      <top style="thin"/>
      <bottom style="medium"/>
    </border>
    <border>
      <left style="thin">
        <color rgb="FF000000"/>
      </left>
      <right/>
      <top style="thin">
        <color rgb="FF000000"/>
      </top>
      <bottom style="hair">
        <color rgb="FF000000"/>
      </bottom>
    </border>
    <border>
      <left>
        <color indexed="63"/>
      </left>
      <right style="thin">
        <color rgb="FF000000"/>
      </right>
      <top style="thin">
        <color rgb="FF000000"/>
      </top>
      <bottom style="hair">
        <color rgb="FF000000"/>
      </bottom>
    </border>
    <border>
      <left style="thin">
        <color rgb="FF000000"/>
      </left>
      <right/>
      <top>
        <color indexed="63"/>
      </top>
      <bottom style="thin">
        <color rgb="FF000000"/>
      </bottom>
    </border>
    <border>
      <left style="thin"/>
      <right>
        <color indexed="63"/>
      </right>
      <top style="thin"/>
      <bottom style="mediu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6"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6"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6"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7" fillId="4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8" fillId="45" borderId="1" applyNumberFormat="0" applyAlignment="0" applyProtection="0"/>
    <xf numFmtId="0" fontId="5" fillId="46" borderId="2" applyNumberFormat="0" applyAlignment="0" applyProtection="0"/>
    <xf numFmtId="0" fontId="5" fillId="46" borderId="2" applyNumberFormat="0" applyAlignment="0" applyProtection="0"/>
    <xf numFmtId="0" fontId="39" fillId="47" borderId="3" applyNumberFormat="0" applyAlignment="0" applyProtection="0"/>
    <xf numFmtId="0" fontId="6" fillId="48" borderId="4"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1" fillId="4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42"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3"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4"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50" borderId="1" applyNumberFormat="0" applyAlignment="0" applyProtection="0"/>
    <xf numFmtId="0" fontId="12" fillId="13" borderId="2" applyNumberFormat="0" applyAlignment="0" applyProtection="0"/>
    <xf numFmtId="0" fontId="12" fillId="13" borderId="2" applyNumberFormat="0" applyAlignment="0" applyProtection="0"/>
    <xf numFmtId="0" fontId="46"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47"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8" fillId="45" borderId="15" applyNumberFormat="0" applyAlignment="0" applyProtection="0"/>
    <xf numFmtId="0" fontId="15" fillId="46" borderId="16" applyNumberFormat="0" applyAlignment="0" applyProtection="0"/>
    <xf numFmtId="0" fontId="15" fillId="46" borderId="16" applyNumberFormat="0" applyAlignment="0" applyProtection="0"/>
    <xf numFmtId="9" fontId="0" fillId="0" borderId="0" applyFont="0" applyFill="0" applyBorder="0" applyAlignment="0" applyProtection="0"/>
    <xf numFmtId="0" fontId="2" fillId="0" borderId="17" applyNumberFormat="0" applyFont="0" applyBorder="0" applyAlignment="0">
      <protection/>
    </xf>
    <xf numFmtId="0" fontId="4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0"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92">
    <xf numFmtId="0" fontId="0" fillId="0" borderId="0" xfId="0" applyFont="1" applyAlignment="1">
      <alignment/>
    </xf>
    <xf numFmtId="0" fontId="52" fillId="0" borderId="0" xfId="0" applyFont="1" applyAlignment="1">
      <alignment/>
    </xf>
    <xf numFmtId="0" fontId="19" fillId="0" borderId="20" xfId="133" applyFont="1" applyBorder="1" applyAlignment="1">
      <alignment horizontal="center" vertical="center" wrapText="1"/>
      <protection/>
    </xf>
    <xf numFmtId="0" fontId="19" fillId="0" borderId="21" xfId="133" applyFont="1" applyBorder="1" applyAlignment="1">
      <alignment horizontal="center" vertical="center" wrapText="1"/>
      <protection/>
    </xf>
    <xf numFmtId="0" fontId="20" fillId="0" borderId="22" xfId="132" applyFont="1" applyBorder="1" applyAlignment="1">
      <alignment vertical="center" wrapText="1"/>
      <protection/>
    </xf>
    <xf numFmtId="0" fontId="0" fillId="0" borderId="0" xfId="0" applyAlignment="1">
      <alignment horizontal="center"/>
    </xf>
    <xf numFmtId="4" fontId="0" fillId="0" borderId="0" xfId="0" applyNumberFormat="1" applyAlignment="1">
      <alignment/>
    </xf>
    <xf numFmtId="4" fontId="19" fillId="0" borderId="21" xfId="133" applyNumberFormat="1" applyFont="1" applyBorder="1" applyAlignment="1">
      <alignment horizontal="center" vertical="center" wrapText="1"/>
      <protection/>
    </xf>
    <xf numFmtId="4" fontId="19" fillId="0" borderId="20" xfId="133" applyNumberFormat="1" applyFont="1" applyBorder="1" applyAlignment="1">
      <alignment horizontal="center" vertical="center" wrapText="1"/>
      <protection/>
    </xf>
    <xf numFmtId="4" fontId="19" fillId="0" borderId="23" xfId="133" applyNumberFormat="1" applyFont="1" applyBorder="1" applyAlignment="1">
      <alignment horizontal="center" vertical="center" wrapText="1"/>
      <protection/>
    </xf>
    <xf numFmtId="4" fontId="52" fillId="0" borderId="0" xfId="0" applyNumberFormat="1" applyFont="1" applyAlignment="1">
      <alignment/>
    </xf>
    <xf numFmtId="192" fontId="19" fillId="0" borderId="20" xfId="133" applyNumberFormat="1" applyFont="1" applyBorder="1" applyAlignment="1">
      <alignment horizontal="center" vertical="center" wrapText="1"/>
      <protection/>
    </xf>
    <xf numFmtId="192" fontId="19" fillId="0" borderId="21" xfId="133" applyNumberFormat="1" applyFont="1" applyBorder="1" applyAlignment="1">
      <alignment horizontal="center" vertical="center" wrapText="1"/>
      <protection/>
    </xf>
    <xf numFmtId="0" fontId="19" fillId="0" borderId="24" xfId="133" applyFont="1" applyBorder="1" applyAlignment="1">
      <alignment horizontal="center" vertical="center" wrapText="1"/>
      <protection/>
    </xf>
    <xf numFmtId="4" fontId="19" fillId="0" borderId="24" xfId="133" applyNumberFormat="1" applyFont="1" applyBorder="1" applyAlignment="1">
      <alignment horizontal="center" vertical="center" wrapText="1"/>
      <protection/>
    </xf>
    <xf numFmtId="49" fontId="19" fillId="0" borderId="20" xfId="133" applyNumberFormat="1" applyFont="1" applyBorder="1" applyAlignment="1">
      <alignment horizontal="center" vertical="center" wrapText="1"/>
      <protection/>
    </xf>
    <xf numFmtId="0" fontId="20" fillId="46" borderId="25" xfId="133" applyFont="1" applyFill="1" applyBorder="1" applyAlignment="1">
      <alignment horizontal="center" vertical="center" wrapText="1"/>
      <protection/>
    </xf>
    <xf numFmtId="4" fontId="20" fillId="46" borderId="25" xfId="133" applyNumberFormat="1" applyFont="1" applyFill="1" applyBorder="1" applyAlignment="1">
      <alignment horizontal="center" vertical="center" wrapText="1"/>
      <protection/>
    </xf>
    <xf numFmtId="49" fontId="19" fillId="0" borderId="24" xfId="133" applyNumberFormat="1" applyFont="1" applyBorder="1" applyAlignment="1">
      <alignment horizontal="center" vertical="center" wrapText="1"/>
      <protection/>
    </xf>
    <xf numFmtId="0" fontId="20" fillId="46" borderId="26" xfId="133" applyFont="1" applyFill="1" applyBorder="1" applyAlignment="1">
      <alignment horizontal="center" vertical="center" wrapText="1"/>
      <protection/>
    </xf>
    <xf numFmtId="0" fontId="20" fillId="46" borderId="26" xfId="133" applyFont="1" applyFill="1" applyBorder="1" applyAlignment="1">
      <alignment horizontal="center" vertical="center" wrapText="1"/>
      <protection/>
    </xf>
    <xf numFmtId="49" fontId="19" fillId="0" borderId="27" xfId="133" applyNumberFormat="1" applyFont="1" applyBorder="1" applyAlignment="1">
      <alignment horizontal="center" vertical="center" wrapText="1"/>
      <protection/>
    </xf>
    <xf numFmtId="0" fontId="19" fillId="0" borderId="27" xfId="133" applyFont="1" applyBorder="1" applyAlignment="1">
      <alignment horizontal="center" vertical="center" wrapText="1"/>
      <protection/>
    </xf>
    <xf numFmtId="4" fontId="19" fillId="0" borderId="27" xfId="133" applyNumberFormat="1" applyFont="1" applyBorder="1" applyAlignment="1">
      <alignment horizontal="center" vertical="center" wrapText="1"/>
      <protection/>
    </xf>
    <xf numFmtId="0" fontId="21" fillId="0" borderId="28" xfId="133" applyFont="1" applyBorder="1" applyAlignment="1">
      <alignment vertical="center" wrapText="1"/>
      <protection/>
    </xf>
    <xf numFmtId="0" fontId="21" fillId="55" borderId="24" xfId="0" applyFont="1" applyFill="1" applyBorder="1" applyAlignment="1">
      <alignment vertical="center" wrapText="1"/>
    </xf>
    <xf numFmtId="0" fontId="0" fillId="0" borderId="0" xfId="0" applyBorder="1" applyAlignment="1">
      <alignment/>
    </xf>
    <xf numFmtId="0" fontId="20" fillId="0" borderId="0" xfId="0" applyFont="1" applyBorder="1" applyAlignment="1">
      <alignment vertical="center" wrapText="1"/>
    </xf>
    <xf numFmtId="0" fontId="20" fillId="0" borderId="20" xfId="0" applyFont="1" applyBorder="1" applyAlignment="1">
      <alignment vertical="center" wrapText="1"/>
    </xf>
    <xf numFmtId="0" fontId="19" fillId="0" borderId="20" xfId="0" applyFont="1" applyBorder="1" applyAlignment="1">
      <alignment vertical="center" wrapText="1"/>
    </xf>
    <xf numFmtId="0" fontId="19" fillId="55" borderId="20" xfId="0" applyFont="1" applyFill="1" applyBorder="1" applyAlignment="1">
      <alignment vertical="center" wrapText="1"/>
    </xf>
    <xf numFmtId="0" fontId="19" fillId="0" borderId="20" xfId="0" applyFont="1" applyFill="1" applyBorder="1" applyAlignment="1">
      <alignment vertical="center" wrapText="1"/>
    </xf>
    <xf numFmtId="4" fontId="20" fillId="46" borderId="29" xfId="133" applyNumberFormat="1" applyFont="1" applyFill="1" applyBorder="1" applyAlignment="1">
      <alignment horizontal="center" vertical="center" wrapText="1"/>
      <protection/>
    </xf>
    <xf numFmtId="0" fontId="19" fillId="55" borderId="24" xfId="0" applyFont="1" applyFill="1" applyBorder="1" applyAlignment="1">
      <alignment vertical="center" wrapText="1"/>
    </xf>
    <xf numFmtId="0" fontId="19" fillId="0" borderId="30" xfId="133" applyFont="1" applyBorder="1" applyAlignment="1">
      <alignment horizontal="center" vertical="center" wrapText="1"/>
      <protection/>
    </xf>
    <xf numFmtId="0" fontId="19" fillId="0" borderId="30" xfId="0" applyFont="1" applyBorder="1" applyAlignment="1">
      <alignment vertical="center" wrapText="1"/>
    </xf>
    <xf numFmtId="4" fontId="19" fillId="0" borderId="30" xfId="133" applyNumberFormat="1" applyFont="1" applyBorder="1" applyAlignment="1">
      <alignment horizontal="center" vertical="center" wrapText="1"/>
      <protection/>
    </xf>
    <xf numFmtId="0" fontId="0" fillId="55" borderId="0" xfId="0" applyFill="1" applyAlignment="1">
      <alignment/>
    </xf>
    <xf numFmtId="0" fontId="19" fillId="0" borderId="22" xfId="133" applyFont="1" applyBorder="1" applyAlignment="1">
      <alignment vertical="center" wrapText="1"/>
      <protection/>
    </xf>
    <xf numFmtId="49" fontId="19" fillId="0" borderId="21" xfId="133" applyNumberFormat="1" applyFont="1" applyBorder="1" applyAlignment="1">
      <alignment horizontal="center" vertical="center" wrapText="1"/>
      <protection/>
    </xf>
    <xf numFmtId="4" fontId="19" fillId="55" borderId="20" xfId="133" applyNumberFormat="1" applyFont="1" applyFill="1" applyBorder="1" applyAlignment="1">
      <alignment horizontal="center" vertical="center" wrapText="1"/>
      <protection/>
    </xf>
    <xf numFmtId="4" fontId="19" fillId="55" borderId="24" xfId="133" applyNumberFormat="1" applyFont="1" applyFill="1" applyBorder="1" applyAlignment="1">
      <alignment horizontal="center" vertical="center" wrapText="1"/>
      <protection/>
    </xf>
    <xf numFmtId="0" fontId="53" fillId="56" borderId="31" xfId="0" applyFont="1" applyFill="1" applyBorder="1" applyAlignment="1">
      <alignment horizontal="center" vertical="center"/>
    </xf>
    <xf numFmtId="0" fontId="53" fillId="56" borderId="31" xfId="0" applyFont="1" applyFill="1" applyBorder="1" applyAlignment="1">
      <alignment horizontal="center" vertical="center" wrapText="1"/>
    </xf>
    <xf numFmtId="0" fontId="19" fillId="0" borderId="31" xfId="0" applyFont="1" applyBorder="1" applyAlignment="1" applyProtection="1">
      <alignment horizontal="center" vertical="center" wrapText="1"/>
      <protection locked="0"/>
    </xf>
    <xf numFmtId="0" fontId="0" fillId="0" borderId="0" xfId="0" applyAlignment="1">
      <alignment vertical="center"/>
    </xf>
    <xf numFmtId="0" fontId="52" fillId="0" borderId="20" xfId="0" applyFont="1" applyFill="1" applyBorder="1" applyAlignment="1" applyProtection="1">
      <alignment horizontal="center" vertical="center" wrapText="1"/>
      <protection locked="0"/>
    </xf>
    <xf numFmtId="0" fontId="52" fillId="57" borderId="27" xfId="0" applyFont="1" applyFill="1" applyBorder="1" applyAlignment="1" applyProtection="1">
      <alignment horizontal="center" vertical="center" wrapText="1"/>
      <protection locked="0"/>
    </xf>
    <xf numFmtId="0" fontId="52" fillId="0" borderId="31" xfId="0" applyFont="1" applyFill="1" applyBorder="1" applyAlignment="1" applyProtection="1">
      <alignment horizontal="center" vertical="center" wrapText="1"/>
      <protection locked="0"/>
    </xf>
    <xf numFmtId="0" fontId="52" fillId="0" borderId="27" xfId="0" applyFont="1" applyFill="1" applyBorder="1" applyAlignment="1" applyProtection="1">
      <alignment horizontal="center" vertical="center" wrapText="1"/>
      <protection locked="0"/>
    </xf>
    <xf numFmtId="0" fontId="19" fillId="0" borderId="20" xfId="0" applyFont="1" applyBorder="1" applyAlignment="1">
      <alignment vertical="center" wrapText="1"/>
    </xf>
    <xf numFmtId="0" fontId="51" fillId="0" borderId="0" xfId="0" applyFont="1" applyAlignment="1">
      <alignment/>
    </xf>
    <xf numFmtId="0" fontId="19" fillId="0" borderId="20" xfId="133" applyFont="1" applyBorder="1" applyAlignment="1">
      <alignment horizontal="left" vertical="center" wrapText="1"/>
      <protection/>
    </xf>
    <xf numFmtId="4" fontId="0" fillId="0" borderId="0" xfId="0" applyNumberFormat="1" applyAlignment="1">
      <alignment horizontal="center"/>
    </xf>
    <xf numFmtId="0" fontId="19" fillId="55" borderId="20" xfId="0" applyFont="1" applyFill="1" applyBorder="1" applyAlignment="1" applyProtection="1">
      <alignment horizontal="left" vertical="center" wrapText="1"/>
      <protection locked="0"/>
    </xf>
    <xf numFmtId="0" fontId="19" fillId="55" borderId="30" xfId="0" applyFont="1" applyFill="1" applyBorder="1" applyAlignment="1" applyProtection="1">
      <alignment horizontal="left" vertical="center" wrapText="1"/>
      <protection locked="0"/>
    </xf>
    <xf numFmtId="0" fontId="19" fillId="55" borderId="21" xfId="0" applyFont="1" applyFill="1" applyBorder="1" applyAlignment="1" applyProtection="1">
      <alignment horizontal="left" vertical="center" wrapText="1"/>
      <protection locked="0"/>
    </xf>
    <xf numFmtId="4" fontId="52" fillId="0" borderId="20" xfId="0" applyNumberFormat="1" applyFont="1" applyFill="1" applyBorder="1" applyAlignment="1" applyProtection="1">
      <alignment horizontal="center" vertical="center" wrapText="1"/>
      <protection locked="0"/>
    </xf>
    <xf numFmtId="43" fontId="0" fillId="0" borderId="0" xfId="96" applyFont="1" applyAlignment="1">
      <alignment/>
    </xf>
    <xf numFmtId="192" fontId="0" fillId="0" borderId="0" xfId="0" applyNumberFormat="1" applyAlignment="1">
      <alignment/>
    </xf>
    <xf numFmtId="171" fontId="0" fillId="0" borderId="0" xfId="0" applyNumberFormat="1" applyAlignment="1">
      <alignment/>
    </xf>
    <xf numFmtId="4" fontId="51" fillId="0" borderId="0" xfId="0" applyNumberFormat="1" applyFont="1" applyAlignment="1">
      <alignment/>
    </xf>
    <xf numFmtId="4" fontId="54" fillId="0" borderId="0" xfId="0" applyNumberFormat="1" applyFont="1" applyAlignment="1">
      <alignment/>
    </xf>
    <xf numFmtId="4" fontId="50" fillId="0" borderId="0" xfId="0" applyNumberFormat="1" applyFont="1" applyBorder="1" applyAlignment="1">
      <alignment/>
    </xf>
    <xf numFmtId="0" fontId="0" fillId="0" borderId="0" xfId="0" applyAlignment="1">
      <alignment horizontal="center" vertical="center"/>
    </xf>
    <xf numFmtId="49" fontId="19" fillId="55" borderId="20" xfId="133" applyNumberFormat="1" applyFont="1" applyFill="1" applyBorder="1" applyAlignment="1">
      <alignment horizontal="center" vertical="center" wrapText="1"/>
      <protection/>
    </xf>
    <xf numFmtId="0" fontId="19" fillId="55" borderId="20" xfId="133" applyFont="1" applyFill="1" applyBorder="1" applyAlignment="1">
      <alignment horizontal="center" vertical="center" wrapText="1"/>
      <protection/>
    </xf>
    <xf numFmtId="0" fontId="19" fillId="55" borderId="24" xfId="133" applyFont="1" applyFill="1" applyBorder="1" applyAlignment="1">
      <alignment horizontal="center" vertical="center" wrapText="1"/>
      <protection/>
    </xf>
    <xf numFmtId="49" fontId="19" fillId="55" borderId="24" xfId="133" applyNumberFormat="1" applyFont="1" applyFill="1" applyBorder="1" applyAlignment="1">
      <alignment horizontal="center" vertical="center" wrapText="1"/>
      <protection/>
    </xf>
    <xf numFmtId="0" fontId="52" fillId="0" borderId="0" xfId="0" applyFont="1" applyAlignment="1">
      <alignment horizontal="center" vertical="center"/>
    </xf>
    <xf numFmtId="0" fontId="19" fillId="55" borderId="32" xfId="0" applyFont="1" applyFill="1" applyBorder="1" applyAlignment="1" applyProtection="1">
      <alignment horizontal="center" vertical="center" wrapText="1"/>
      <protection locked="0"/>
    </xf>
    <xf numFmtId="2" fontId="20" fillId="46" borderId="25" xfId="133" applyNumberFormat="1" applyFont="1" applyFill="1" applyBorder="1" applyAlignment="1">
      <alignment horizontal="center" vertical="center" wrapText="1"/>
      <protection/>
    </xf>
    <xf numFmtId="2" fontId="19" fillId="0" borderId="24" xfId="133" applyNumberFormat="1" applyFont="1" applyBorder="1" applyAlignment="1">
      <alignment horizontal="center" vertical="center" wrapText="1"/>
      <protection/>
    </xf>
    <xf numFmtId="2" fontId="19" fillId="0" borderId="20" xfId="133" applyNumberFormat="1" applyFont="1" applyBorder="1" applyAlignment="1">
      <alignment horizontal="center" vertical="center" wrapText="1"/>
      <protection/>
    </xf>
    <xf numFmtId="2" fontId="19" fillId="55" borderId="20" xfId="133" applyNumberFormat="1" applyFont="1" applyFill="1" applyBorder="1" applyAlignment="1">
      <alignment horizontal="center" vertical="center" wrapText="1"/>
      <protection/>
    </xf>
    <xf numFmtId="2" fontId="19" fillId="55" borderId="24" xfId="133" applyNumberFormat="1" applyFont="1" applyFill="1" applyBorder="1" applyAlignment="1">
      <alignment horizontal="center" vertical="center" wrapText="1"/>
      <protection/>
    </xf>
    <xf numFmtId="2" fontId="19" fillId="0" borderId="27" xfId="133" applyNumberFormat="1" applyFont="1" applyBorder="1" applyAlignment="1">
      <alignment horizontal="center" vertical="center" wrapText="1"/>
      <protection/>
    </xf>
    <xf numFmtId="2" fontId="19" fillId="0" borderId="30" xfId="133" applyNumberFormat="1" applyFont="1" applyBorder="1" applyAlignment="1">
      <alignment horizontal="center" vertical="center" wrapText="1"/>
      <protection/>
    </xf>
    <xf numFmtId="0" fontId="19" fillId="55" borderId="21" xfId="133" applyFont="1" applyFill="1" applyBorder="1" applyAlignment="1">
      <alignment horizontal="center" vertical="center" wrapText="1"/>
      <protection/>
    </xf>
    <xf numFmtId="2" fontId="19" fillId="55" borderId="21" xfId="133" applyNumberFormat="1" applyFont="1" applyFill="1" applyBorder="1" applyAlignment="1">
      <alignment horizontal="center" vertical="center" wrapText="1"/>
      <protection/>
    </xf>
    <xf numFmtId="4" fontId="19" fillId="55" borderId="21" xfId="133" applyNumberFormat="1" applyFont="1" applyFill="1" applyBorder="1" applyAlignment="1">
      <alignment horizontal="center" vertical="center" wrapText="1"/>
      <protection/>
    </xf>
    <xf numFmtId="0" fontId="19" fillId="0" borderId="20" xfId="133" applyFont="1" applyBorder="1" applyAlignment="1">
      <alignment vertical="center" wrapText="1"/>
      <protection/>
    </xf>
    <xf numFmtId="0" fontId="19" fillId="55" borderId="27" xfId="133" applyFont="1" applyFill="1" applyBorder="1" applyAlignment="1">
      <alignment horizontal="center" vertical="center" wrapText="1"/>
      <protection/>
    </xf>
    <xf numFmtId="0" fontId="19" fillId="55" borderId="30" xfId="0" applyFont="1" applyFill="1" applyBorder="1" applyAlignment="1">
      <alignment vertical="center" wrapText="1"/>
    </xf>
    <xf numFmtId="2" fontId="0" fillId="0" borderId="0" xfId="0" applyNumberFormat="1" applyAlignment="1">
      <alignment horizontal="center"/>
    </xf>
    <xf numFmtId="49" fontId="19" fillId="0" borderId="20" xfId="133" applyNumberFormat="1" applyFont="1" applyBorder="1" applyAlignment="1">
      <alignment horizontal="left" vertical="center" wrapText="1"/>
      <protection/>
    </xf>
    <xf numFmtId="0" fontId="0" fillId="0" borderId="0" xfId="0" applyFont="1" applyAlignment="1">
      <alignment/>
    </xf>
    <xf numFmtId="0" fontId="19" fillId="46" borderId="25" xfId="133" applyFont="1" applyFill="1" applyBorder="1" applyAlignment="1">
      <alignment horizontal="center" vertical="center" wrapText="1"/>
      <protection/>
    </xf>
    <xf numFmtId="0" fontId="19" fillId="0" borderId="30" xfId="133" applyFont="1" applyBorder="1" applyAlignment="1">
      <alignment horizontal="left" vertical="center" wrapText="1"/>
      <protection/>
    </xf>
    <xf numFmtId="0" fontId="19" fillId="55" borderId="31" xfId="0" applyFont="1" applyFill="1" applyBorder="1" applyAlignment="1" applyProtection="1">
      <alignment horizontal="left" vertical="center" wrapText="1"/>
      <protection locked="0"/>
    </xf>
    <xf numFmtId="0" fontId="19" fillId="0" borderId="0" xfId="0" applyFont="1" applyAlignment="1">
      <alignment vertical="top"/>
    </xf>
    <xf numFmtId="0" fontId="20" fillId="55" borderId="20" xfId="0" applyFont="1" applyFill="1" applyBorder="1" applyAlignment="1">
      <alignment vertical="center" wrapText="1"/>
    </xf>
    <xf numFmtId="0" fontId="19" fillId="0" borderId="24" xfId="133" applyFont="1" applyBorder="1" applyAlignment="1">
      <alignment vertical="center" wrapText="1"/>
      <protection/>
    </xf>
    <xf numFmtId="0" fontId="19" fillId="55" borderId="33" xfId="0" applyFont="1" applyFill="1" applyBorder="1" applyAlignment="1">
      <alignment vertical="center" wrapText="1"/>
    </xf>
    <xf numFmtId="0" fontId="19" fillId="0" borderId="20" xfId="0" applyFont="1" applyBorder="1" applyAlignment="1" quotePrefix="1">
      <alignment vertical="center" wrapText="1"/>
    </xf>
    <xf numFmtId="2" fontId="19" fillId="0" borderId="21" xfId="133" applyNumberFormat="1" applyFont="1" applyBorder="1" applyAlignment="1">
      <alignment horizontal="center" vertical="center" wrapText="1"/>
      <protection/>
    </xf>
    <xf numFmtId="49" fontId="19" fillId="0" borderId="34" xfId="133" applyNumberFormat="1" applyFont="1" applyBorder="1" applyAlignment="1">
      <alignment horizontal="center" vertical="center" wrapText="1"/>
      <protection/>
    </xf>
    <xf numFmtId="4" fontId="20" fillId="46" borderId="29" xfId="133" applyNumberFormat="1" applyFont="1" applyFill="1" applyBorder="1" applyAlignment="1">
      <alignment horizontal="right" vertical="center" wrapText="1"/>
      <protection/>
    </xf>
    <xf numFmtId="4" fontId="0" fillId="0" borderId="0" xfId="0" applyNumberFormat="1" applyFont="1" applyAlignment="1">
      <alignment horizontal="center"/>
    </xf>
    <xf numFmtId="0" fontId="19" fillId="0" borderId="0" xfId="133" applyFont="1" applyBorder="1" applyAlignment="1">
      <alignment horizontal="center" vertical="center" wrapText="1"/>
      <protection/>
    </xf>
    <xf numFmtId="0" fontId="0" fillId="0" borderId="0" xfId="0" applyFont="1" applyAlignment="1">
      <alignment horizontal="center"/>
    </xf>
    <xf numFmtId="0" fontId="19" fillId="0" borderId="0" xfId="0" applyFont="1" applyAlignment="1">
      <alignment horizontal="center"/>
    </xf>
    <xf numFmtId="0" fontId="21" fillId="0" borderId="0" xfId="0" applyFont="1" applyFill="1" applyBorder="1" applyAlignment="1">
      <alignment vertical="center"/>
    </xf>
    <xf numFmtId="0" fontId="19" fillId="0" borderId="35" xfId="0" applyFont="1" applyFill="1" applyBorder="1" applyAlignment="1">
      <alignment vertical="center" wrapText="1"/>
    </xf>
    <xf numFmtId="0" fontId="19" fillId="0" borderId="35" xfId="0" applyFont="1" applyFill="1" applyBorder="1" applyAlignment="1" quotePrefix="1">
      <alignment vertical="center" wrapText="1"/>
    </xf>
    <xf numFmtId="0" fontId="19" fillId="0" borderId="35" xfId="0" applyFont="1" applyFill="1" applyBorder="1" applyAlignment="1">
      <alignment vertical="center"/>
    </xf>
    <xf numFmtId="0" fontId="19" fillId="0" borderId="0" xfId="0" applyFont="1" applyAlignment="1">
      <alignment vertical="center"/>
    </xf>
    <xf numFmtId="0" fontId="21" fillId="0" borderId="0" xfId="0" applyFont="1" applyFill="1" applyBorder="1" applyAlignment="1">
      <alignment horizontal="center" vertical="center"/>
    </xf>
    <xf numFmtId="0" fontId="19" fillId="0" borderId="35" xfId="0" applyFont="1" applyFill="1" applyBorder="1" applyAlignment="1">
      <alignment horizontal="center" vertical="center" wrapText="1"/>
    </xf>
    <xf numFmtId="0" fontId="19" fillId="0" borderId="35" xfId="0" applyFont="1" applyFill="1" applyBorder="1" applyAlignment="1">
      <alignment horizontal="center" vertical="center"/>
    </xf>
    <xf numFmtId="169" fontId="21" fillId="0" borderId="0" xfId="0" applyNumberFormat="1" applyFont="1" applyFill="1" applyBorder="1" applyAlignment="1">
      <alignment vertical="center"/>
    </xf>
    <xf numFmtId="198" fontId="19" fillId="0" borderId="35" xfId="0" applyNumberFormat="1" applyFont="1" applyFill="1" applyBorder="1" applyAlignment="1">
      <alignment vertical="center"/>
    </xf>
    <xf numFmtId="198" fontId="19" fillId="0" borderId="35" xfId="0" applyNumberFormat="1" applyFont="1" applyFill="1" applyBorder="1" applyAlignment="1">
      <alignment vertical="center" wrapText="1"/>
    </xf>
    <xf numFmtId="2" fontId="0" fillId="0" borderId="0" xfId="0" applyNumberFormat="1" applyFont="1" applyAlignment="1">
      <alignment horizontal="center"/>
    </xf>
    <xf numFmtId="4" fontId="0" fillId="0" borderId="0" xfId="0" applyNumberFormat="1" applyFont="1" applyAlignment="1">
      <alignment horizontal="right"/>
    </xf>
    <xf numFmtId="0" fontId="0" fillId="0" borderId="0" xfId="0" applyFont="1" applyAlignment="1">
      <alignment horizontal="right"/>
    </xf>
    <xf numFmtId="2" fontId="19" fillId="0" borderId="36" xfId="133" applyNumberFormat="1" applyFont="1" applyBorder="1" applyAlignment="1">
      <alignment horizontal="center" vertical="center" wrapText="1"/>
      <protection/>
    </xf>
    <xf numFmtId="4" fontId="19" fillId="0" borderId="37" xfId="133" applyNumberFormat="1" applyFont="1" applyBorder="1" applyAlignment="1">
      <alignment horizontal="center" vertical="center" wrapText="1"/>
      <protection/>
    </xf>
    <xf numFmtId="0" fontId="19" fillId="0" borderId="30" xfId="133" applyFont="1" applyBorder="1" applyAlignment="1">
      <alignment vertical="center" wrapText="1"/>
      <protection/>
    </xf>
    <xf numFmtId="4" fontId="19" fillId="0" borderId="36" xfId="133" applyNumberFormat="1" applyFont="1" applyBorder="1" applyAlignment="1">
      <alignment horizontal="center" vertical="center" wrapText="1"/>
      <protection/>
    </xf>
    <xf numFmtId="0" fontId="20" fillId="58" borderId="38" xfId="0" applyFont="1" applyFill="1" applyBorder="1" applyAlignment="1">
      <alignment vertical="center"/>
    </xf>
    <xf numFmtId="0" fontId="20" fillId="58" borderId="39" xfId="0" applyFont="1" applyFill="1" applyBorder="1" applyAlignment="1">
      <alignment horizontal="center" vertical="center"/>
    </xf>
    <xf numFmtId="0" fontId="20" fillId="58" borderId="40" xfId="0" applyFont="1" applyFill="1" applyBorder="1" applyAlignment="1">
      <alignment horizontal="center" vertical="center"/>
    </xf>
    <xf numFmtId="0" fontId="20" fillId="58" borderId="39" xfId="0" applyFont="1" applyFill="1" applyBorder="1" applyAlignment="1">
      <alignment vertical="center"/>
    </xf>
    <xf numFmtId="198" fontId="20" fillId="58" borderId="40" xfId="0" applyNumberFormat="1" applyFont="1" applyFill="1" applyBorder="1" applyAlignment="1">
      <alignment vertical="center"/>
    </xf>
    <xf numFmtId="0" fontId="19" fillId="0" borderId="0" xfId="0" applyFont="1" applyAlignment="1">
      <alignment horizontal="center" vertical="center"/>
    </xf>
    <xf numFmtId="0" fontId="52" fillId="56" borderId="41" xfId="0" applyFont="1" applyFill="1" applyBorder="1" applyAlignment="1">
      <alignment horizontal="center" vertical="center"/>
    </xf>
    <xf numFmtId="0" fontId="19" fillId="0" borderId="24"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42" xfId="0" applyFont="1" applyBorder="1" applyAlignment="1" applyProtection="1">
      <alignment horizontal="center" vertical="center" wrapText="1"/>
      <protection locked="0"/>
    </xf>
    <xf numFmtId="0" fontId="19" fillId="0" borderId="43"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52" fillId="55" borderId="41" xfId="0" applyFont="1" applyFill="1" applyBorder="1" applyAlignment="1">
      <alignment horizontal="center" vertical="center" wrapText="1"/>
    </xf>
    <xf numFmtId="2" fontId="19" fillId="0" borderId="45" xfId="133" applyNumberFormat="1" applyFont="1" applyBorder="1" applyAlignment="1">
      <alignment horizontal="center" vertical="center" wrapText="1"/>
      <protection/>
    </xf>
    <xf numFmtId="0" fontId="19" fillId="0" borderId="45" xfId="133" applyFont="1" applyBorder="1" applyAlignment="1">
      <alignment horizontal="center" vertical="center" wrapText="1"/>
      <protection/>
    </xf>
    <xf numFmtId="4" fontId="19" fillId="0" borderId="45" xfId="133" applyNumberFormat="1" applyFont="1" applyBorder="1" applyAlignment="1">
      <alignment horizontal="center" vertical="center" wrapText="1"/>
      <protection/>
    </xf>
    <xf numFmtId="0" fontId="19" fillId="0" borderId="21" xfId="133" applyFont="1" applyBorder="1" applyAlignment="1">
      <alignment vertical="center" wrapText="1"/>
      <protection/>
    </xf>
    <xf numFmtId="2" fontId="19" fillId="0" borderId="37" xfId="133" applyNumberFormat="1" applyFont="1" applyBorder="1" applyAlignment="1">
      <alignment horizontal="center" vertical="center" wrapText="1"/>
      <protection/>
    </xf>
    <xf numFmtId="0" fontId="19" fillId="0" borderId="46" xfId="133" applyFont="1" applyBorder="1" applyAlignment="1">
      <alignment horizontal="center" vertical="center" wrapText="1"/>
      <protection/>
    </xf>
    <xf numFmtId="0" fontId="19" fillId="0" borderId="47" xfId="133" applyFont="1" applyBorder="1" applyAlignment="1">
      <alignment horizontal="right" vertical="center" wrapText="1"/>
      <protection/>
    </xf>
    <xf numFmtId="0" fontId="19" fillId="55" borderId="37" xfId="0" applyFont="1" applyFill="1" applyBorder="1" applyAlignment="1">
      <alignment vertical="center" wrapText="1"/>
    </xf>
    <xf numFmtId="0" fontId="19" fillId="0" borderId="37" xfId="133" applyFont="1" applyBorder="1" applyAlignment="1">
      <alignment horizontal="center" vertical="center" wrapText="1"/>
      <protection/>
    </xf>
    <xf numFmtId="49" fontId="20" fillId="0" borderId="0" xfId="133" applyNumberFormat="1" applyFont="1" applyBorder="1" applyAlignment="1">
      <alignment vertical="center" wrapText="1"/>
      <protection/>
    </xf>
    <xf numFmtId="49" fontId="20" fillId="0" borderId="24" xfId="133" applyNumberFormat="1" applyFont="1" applyBorder="1" applyAlignment="1">
      <alignment horizontal="left" vertical="center" wrapText="1"/>
      <protection/>
    </xf>
    <xf numFmtId="0" fontId="19" fillId="55" borderId="20" xfId="0" applyFont="1" applyFill="1" applyBorder="1" applyAlignment="1">
      <alignment horizontal="center" vertical="center" wrapText="1"/>
    </xf>
    <xf numFmtId="2" fontId="0" fillId="0" borderId="0" xfId="0" applyNumberFormat="1" applyFont="1" applyAlignment="1">
      <alignment horizontal="center" vertical="center"/>
    </xf>
    <xf numFmtId="0" fontId="0" fillId="0" borderId="0" xfId="0" applyFont="1" applyAlignment="1">
      <alignment horizontal="center" vertical="center"/>
    </xf>
    <xf numFmtId="4" fontId="0" fillId="0" borderId="0" xfId="0" applyNumberFormat="1" applyFont="1" applyAlignment="1">
      <alignment horizontal="center" vertical="center"/>
    </xf>
    <xf numFmtId="0" fontId="23" fillId="0" borderId="48" xfId="0" applyFont="1" applyFill="1" applyBorder="1" applyAlignment="1">
      <alignment horizontal="center" vertical="center"/>
    </xf>
    <xf numFmtId="171" fontId="23" fillId="0" borderId="48" xfId="0" applyNumberFormat="1" applyFont="1" applyFill="1" applyBorder="1" applyAlignment="1">
      <alignment horizontal="center" vertical="center"/>
    </xf>
    <xf numFmtId="0" fontId="19" fillId="55" borderId="21" xfId="0" applyFont="1" applyFill="1" applyBorder="1" applyAlignment="1">
      <alignment horizontal="center" vertical="center" wrapText="1"/>
    </xf>
    <xf numFmtId="3" fontId="19" fillId="55" borderId="20" xfId="0" applyNumberFormat="1" applyFont="1" applyFill="1" applyBorder="1" applyAlignment="1">
      <alignment horizontal="center" vertical="center" wrapText="1"/>
    </xf>
    <xf numFmtId="0" fontId="20" fillId="46" borderId="26" xfId="133" applyFont="1" applyFill="1" applyBorder="1" applyAlignment="1">
      <alignment vertical="center" wrapText="1"/>
      <protection/>
    </xf>
    <xf numFmtId="0" fontId="19" fillId="55" borderId="30" xfId="0" applyFont="1" applyFill="1" applyBorder="1" applyAlignment="1">
      <alignment horizontal="center" vertical="center" wrapText="1"/>
    </xf>
    <xf numFmtId="0" fontId="19" fillId="55" borderId="21" xfId="0" applyFont="1" applyFill="1" applyBorder="1" applyAlignment="1">
      <alignment vertical="center" wrapText="1"/>
    </xf>
    <xf numFmtId="0" fontId="52" fillId="57" borderId="24" xfId="0" applyFont="1" applyFill="1" applyBorder="1" applyAlignment="1" applyProtection="1">
      <alignment horizontal="center" vertical="center" wrapText="1"/>
      <protection locked="0"/>
    </xf>
    <xf numFmtId="171" fontId="52" fillId="0" borderId="20" xfId="98" applyNumberFormat="1" applyFont="1" applyFill="1" applyBorder="1" applyAlignment="1" applyProtection="1">
      <alignment horizontal="center" vertical="center" wrapText="1"/>
      <protection/>
    </xf>
    <xf numFmtId="171" fontId="52" fillId="55" borderId="31" xfId="98" applyNumberFormat="1" applyFont="1" applyFill="1" applyBorder="1" applyAlignment="1">
      <alignment horizontal="center" vertical="center"/>
    </xf>
    <xf numFmtId="0" fontId="52" fillId="0" borderId="20" xfId="0" applyFont="1" applyBorder="1" applyAlignment="1" applyProtection="1">
      <alignment horizontal="center" vertical="center" wrapText="1"/>
      <protection locked="0"/>
    </xf>
    <xf numFmtId="0" fontId="20" fillId="55" borderId="31" xfId="0" applyFont="1" applyFill="1" applyBorder="1" applyAlignment="1" applyProtection="1">
      <alignment horizontal="center" vertical="center"/>
      <protection locked="0"/>
    </xf>
    <xf numFmtId="0" fontId="20" fillId="55" borderId="49" xfId="0" applyFont="1" applyFill="1" applyBorder="1" applyAlignment="1" applyProtection="1">
      <alignment horizontal="center" vertical="center"/>
      <protection locked="0"/>
    </xf>
    <xf numFmtId="171" fontId="52" fillId="0" borderId="31" xfId="98" applyNumberFormat="1" applyFont="1" applyFill="1" applyBorder="1" applyAlignment="1" applyProtection="1">
      <alignment horizontal="center" vertical="center" wrapText="1"/>
      <protection/>
    </xf>
    <xf numFmtId="0" fontId="52" fillId="0" borderId="24" xfId="0" applyFont="1" applyFill="1" applyBorder="1" applyAlignment="1" applyProtection="1">
      <alignment horizontal="center" vertical="center" wrapText="1"/>
      <protection locked="0"/>
    </xf>
    <xf numFmtId="171" fontId="52" fillId="0" borderId="24" xfId="98" applyNumberFormat="1" applyFont="1" applyFill="1" applyBorder="1" applyAlignment="1" applyProtection="1">
      <alignment horizontal="center" vertical="center" wrapText="1"/>
      <protection/>
    </xf>
    <xf numFmtId="195" fontId="52" fillId="0" borderId="20" xfId="98" applyNumberFormat="1" applyFont="1" applyBorder="1" applyAlignment="1" applyProtection="1">
      <alignment horizontal="center" vertical="center" wrapText="1"/>
      <protection/>
    </xf>
    <xf numFmtId="0" fontId="52" fillId="0" borderId="30" xfId="0" applyFont="1" applyFill="1" applyBorder="1" applyAlignment="1" applyProtection="1">
      <alignment horizontal="center" vertical="center" wrapText="1"/>
      <protection locked="0"/>
    </xf>
    <xf numFmtId="195" fontId="52" fillId="0" borderId="30" xfId="98" applyNumberFormat="1" applyFont="1" applyBorder="1" applyAlignment="1" applyProtection="1">
      <alignment horizontal="center" vertical="center" wrapText="1"/>
      <protection/>
    </xf>
    <xf numFmtId="195" fontId="52" fillId="0" borderId="27" xfId="98" applyNumberFormat="1" applyFont="1" applyFill="1" applyBorder="1" applyAlignment="1" applyProtection="1">
      <alignment horizontal="center" vertical="center" wrapText="1"/>
      <protection locked="0"/>
    </xf>
    <xf numFmtId="195" fontId="52" fillId="0" borderId="31" xfId="98" applyNumberFormat="1" applyFont="1" applyFill="1" applyBorder="1" applyAlignment="1" applyProtection="1">
      <alignment horizontal="center" vertical="center" wrapText="1"/>
      <protection locked="0"/>
    </xf>
    <xf numFmtId="171" fontId="52" fillId="55" borderId="21" xfId="98" applyNumberFormat="1" applyFont="1" applyFill="1" applyBorder="1" applyAlignment="1">
      <alignment horizontal="center" vertical="center"/>
    </xf>
    <xf numFmtId="171" fontId="52" fillId="55" borderId="50" xfId="98" applyNumberFormat="1" applyFont="1" applyFill="1" applyBorder="1" applyAlignment="1">
      <alignment horizontal="center" vertical="center"/>
    </xf>
    <xf numFmtId="171" fontId="52" fillId="55" borderId="20" xfId="98" applyNumberFormat="1" applyFont="1" applyFill="1" applyBorder="1" applyAlignment="1">
      <alignment horizontal="center" vertical="center"/>
    </xf>
    <xf numFmtId="171" fontId="52" fillId="55" borderId="51" xfId="98" applyNumberFormat="1" applyFont="1" applyFill="1" applyBorder="1" applyAlignment="1">
      <alignment horizontal="center" vertical="center"/>
    </xf>
    <xf numFmtId="171" fontId="52" fillId="55" borderId="30" xfId="98" applyNumberFormat="1" applyFont="1" applyFill="1" applyBorder="1" applyAlignment="1">
      <alignment horizontal="center" vertical="center"/>
    </xf>
    <xf numFmtId="171" fontId="52" fillId="55" borderId="52" xfId="98" applyNumberFormat="1" applyFont="1" applyFill="1" applyBorder="1" applyAlignment="1">
      <alignment horizontal="center" vertical="center"/>
    </xf>
    <xf numFmtId="0" fontId="53" fillId="56" borderId="49" xfId="0" applyFont="1" applyFill="1" applyBorder="1" applyAlignment="1">
      <alignment horizontal="center" vertical="center" wrapText="1"/>
    </xf>
    <xf numFmtId="171" fontId="19" fillId="57" borderId="24" xfId="98" applyNumberFormat="1" applyFont="1" applyFill="1" applyBorder="1" applyAlignment="1" applyProtection="1">
      <alignment horizontal="center" vertical="center" wrapText="1"/>
      <protection/>
    </xf>
    <xf numFmtId="4" fontId="52" fillId="57" borderId="24" xfId="0" applyNumberFormat="1" applyFont="1" applyFill="1" applyBorder="1" applyAlignment="1" applyProtection="1">
      <alignment horizontal="center" vertical="center" wrapText="1"/>
      <protection locked="0"/>
    </xf>
    <xf numFmtId="171" fontId="52" fillId="55" borderId="53" xfId="98" applyNumberFormat="1" applyFont="1" applyFill="1" applyBorder="1" applyAlignment="1">
      <alignment horizontal="center" vertical="center"/>
    </xf>
    <xf numFmtId="0" fontId="19" fillId="55" borderId="54" xfId="0" applyFont="1" applyFill="1" applyBorder="1" applyAlignment="1" applyProtection="1">
      <alignment horizontal="center" vertical="center" wrapText="1"/>
      <protection locked="0"/>
    </xf>
    <xf numFmtId="4" fontId="52" fillId="0" borderId="31" xfId="0" applyNumberFormat="1" applyFont="1" applyFill="1" applyBorder="1" applyAlignment="1" applyProtection="1">
      <alignment horizontal="center" vertical="center" wrapText="1"/>
      <protection locked="0"/>
    </xf>
    <xf numFmtId="171" fontId="53" fillId="55" borderId="49" xfId="98" applyNumberFormat="1" applyFont="1" applyFill="1" applyBorder="1" applyAlignment="1">
      <alignment horizontal="center" vertical="center"/>
    </xf>
    <xf numFmtId="4" fontId="52" fillId="0" borderId="24" xfId="0" applyNumberFormat="1" applyFont="1" applyFill="1" applyBorder="1" applyAlignment="1" applyProtection="1">
      <alignment horizontal="center" vertical="center" wrapText="1"/>
      <protection locked="0"/>
    </xf>
    <xf numFmtId="4" fontId="52" fillId="0" borderId="30" xfId="0" applyNumberFormat="1" applyFont="1" applyFill="1" applyBorder="1" applyAlignment="1" applyProtection="1">
      <alignment horizontal="center" vertical="center" wrapText="1"/>
      <protection locked="0"/>
    </xf>
    <xf numFmtId="4" fontId="52" fillId="0" borderId="27" xfId="0" applyNumberFormat="1" applyFont="1" applyFill="1" applyBorder="1" applyAlignment="1" applyProtection="1">
      <alignment horizontal="center" vertical="center" wrapText="1"/>
      <protection locked="0"/>
    </xf>
    <xf numFmtId="171" fontId="52" fillId="55" borderId="55" xfId="98" applyNumberFormat="1" applyFont="1" applyFill="1" applyBorder="1" applyAlignment="1">
      <alignment horizontal="center" vertical="center"/>
    </xf>
    <xf numFmtId="2" fontId="52" fillId="55" borderId="31" xfId="0" applyNumberFormat="1" applyFont="1" applyFill="1" applyBorder="1" applyAlignment="1">
      <alignment horizontal="center" vertical="center"/>
    </xf>
    <xf numFmtId="0" fontId="52" fillId="0" borderId="0" xfId="0" applyFont="1" applyAlignment="1">
      <alignment horizontal="left"/>
    </xf>
    <xf numFmtId="0" fontId="53" fillId="56" borderId="31" xfId="0" applyFont="1" applyFill="1" applyBorder="1" applyAlignment="1">
      <alignment horizontal="left" vertical="center"/>
    </xf>
    <xf numFmtId="0" fontId="19" fillId="57" borderId="24" xfId="0" applyFont="1" applyFill="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19" fillId="0" borderId="24"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31" xfId="0" applyFont="1" applyBorder="1" applyAlignment="1" applyProtection="1">
      <alignment horizontal="left" vertical="center" wrapText="1"/>
      <protection locked="0"/>
    </xf>
    <xf numFmtId="0" fontId="19" fillId="0" borderId="56" xfId="0" applyFont="1" applyFill="1" applyBorder="1" applyAlignment="1" quotePrefix="1">
      <alignment vertical="center" wrapText="1"/>
    </xf>
    <xf numFmtId="0" fontId="19" fillId="0" borderId="57" xfId="0" applyFont="1" applyFill="1" applyBorder="1" applyAlignment="1">
      <alignment horizontal="center" vertical="center" wrapText="1"/>
    </xf>
    <xf numFmtId="198" fontId="19" fillId="0" borderId="57" xfId="0" applyNumberFormat="1" applyFont="1" applyFill="1" applyBorder="1" applyAlignment="1">
      <alignment vertical="center" wrapText="1"/>
    </xf>
    <xf numFmtId="49" fontId="19" fillId="0" borderId="21" xfId="133" applyNumberFormat="1" applyFont="1" applyBorder="1" applyAlignment="1">
      <alignment horizontal="left" vertical="center" wrapText="1"/>
      <protection/>
    </xf>
    <xf numFmtId="49" fontId="20" fillId="0" borderId="0" xfId="133" applyNumberFormat="1" applyFont="1" applyBorder="1" applyAlignment="1">
      <alignment horizontal="center" vertical="center" wrapText="1"/>
      <protection/>
    </xf>
    <xf numFmtId="49" fontId="20" fillId="0" borderId="24" xfId="133" applyNumberFormat="1" applyFont="1" applyBorder="1" applyAlignment="1">
      <alignment horizontal="center" vertical="center" wrapText="1"/>
      <protection/>
    </xf>
    <xf numFmtId="4" fontId="19" fillId="55" borderId="30" xfId="133" applyNumberFormat="1" applyFont="1" applyFill="1" applyBorder="1" applyAlignment="1">
      <alignment horizontal="center" vertical="center" wrapText="1"/>
      <protection/>
    </xf>
    <xf numFmtId="49" fontId="20" fillId="0" borderId="58" xfId="133" applyNumberFormat="1" applyFont="1" applyBorder="1" applyAlignment="1">
      <alignment horizontal="right" vertical="center" wrapText="1"/>
      <protection/>
    </xf>
    <xf numFmtId="49" fontId="20" fillId="0" borderId="24" xfId="133" applyNumberFormat="1" applyFont="1" applyBorder="1" applyAlignment="1">
      <alignment horizontal="right" vertical="center" wrapText="1"/>
      <protection/>
    </xf>
    <xf numFmtId="0" fontId="19" fillId="0" borderId="21" xfId="133" applyNumberFormat="1" applyFont="1" applyBorder="1" applyAlignment="1">
      <alignment horizontal="center" vertical="center" wrapText="1"/>
      <protection/>
    </xf>
    <xf numFmtId="0" fontId="19" fillId="55" borderId="27" xfId="0" applyFont="1" applyFill="1" applyBorder="1" applyAlignment="1">
      <alignment vertical="center" wrapText="1"/>
    </xf>
    <xf numFmtId="0" fontId="19" fillId="55" borderId="30" xfId="133" applyFont="1" applyFill="1" applyBorder="1" applyAlignment="1">
      <alignment horizontal="center" vertical="center" wrapText="1"/>
      <protection/>
    </xf>
    <xf numFmtId="2" fontId="19" fillId="55" borderId="30" xfId="133" applyNumberFormat="1" applyFont="1" applyFill="1" applyBorder="1" applyAlignment="1">
      <alignment horizontal="center" vertical="center" wrapText="1"/>
      <protection/>
    </xf>
    <xf numFmtId="43" fontId="0" fillId="0" borderId="0" xfId="96" applyFont="1" applyAlignment="1">
      <alignment/>
    </xf>
    <xf numFmtId="0" fontId="50" fillId="0" borderId="0" xfId="0" applyFont="1" applyAlignment="1">
      <alignment horizontal="center"/>
    </xf>
    <xf numFmtId="0" fontId="20" fillId="0" borderId="20" xfId="0" applyFont="1" applyBorder="1" applyAlignment="1">
      <alignment vertical="center" wrapText="1"/>
    </xf>
    <xf numFmtId="0" fontId="20" fillId="55" borderId="27" xfId="0" applyFont="1" applyFill="1" applyBorder="1" applyAlignment="1">
      <alignment vertical="center" wrapText="1"/>
    </xf>
    <xf numFmtId="0" fontId="0" fillId="0" borderId="0" xfId="0" applyFill="1" applyAlignment="1">
      <alignment/>
    </xf>
    <xf numFmtId="2" fontId="19" fillId="55" borderId="27" xfId="133" applyNumberFormat="1" applyFont="1" applyFill="1" applyBorder="1" applyAlignment="1">
      <alignment horizontal="center" vertical="center" wrapText="1"/>
      <protection/>
    </xf>
    <xf numFmtId="4" fontId="19" fillId="55" borderId="27" xfId="133" applyNumberFormat="1" applyFont="1" applyFill="1" applyBorder="1" applyAlignment="1">
      <alignment horizontal="center" vertical="center" wrapText="1"/>
      <protection/>
    </xf>
    <xf numFmtId="0" fontId="27" fillId="0" borderId="0" xfId="0" applyFont="1" applyAlignment="1">
      <alignment/>
    </xf>
    <xf numFmtId="0" fontId="55" fillId="0" borderId="0" xfId="0" applyFont="1" applyAlignment="1">
      <alignment/>
    </xf>
    <xf numFmtId="49" fontId="19" fillId="55" borderId="30" xfId="133" applyNumberFormat="1" applyFont="1" applyFill="1" applyBorder="1" applyAlignment="1">
      <alignment horizontal="center" vertical="center" wrapText="1"/>
      <protection/>
    </xf>
    <xf numFmtId="49" fontId="19" fillId="0" borderId="59" xfId="133" applyNumberFormat="1" applyFont="1" applyBorder="1" applyAlignment="1">
      <alignment horizontal="center" vertical="center" wrapText="1"/>
      <protection/>
    </xf>
    <xf numFmtId="2" fontId="19" fillId="6" borderId="60" xfId="133" applyNumberFormat="1" applyFont="1" applyFill="1" applyBorder="1" applyAlignment="1">
      <alignment horizontal="center" vertical="center" wrapText="1"/>
      <protection/>
    </xf>
    <xf numFmtId="4" fontId="19" fillId="6" borderId="60" xfId="133" applyNumberFormat="1" applyFont="1" applyFill="1" applyBorder="1" applyAlignment="1">
      <alignment horizontal="center" vertical="center" wrapText="1"/>
      <protection/>
    </xf>
    <xf numFmtId="0" fontId="19" fillId="6" borderId="60" xfId="133" applyFont="1" applyFill="1" applyBorder="1" applyAlignment="1">
      <alignment horizontal="center" vertical="center" wrapText="1"/>
      <protection/>
    </xf>
    <xf numFmtId="2" fontId="19" fillId="6" borderId="31" xfId="133" applyNumberFormat="1" applyFont="1" applyFill="1" applyBorder="1" applyAlignment="1">
      <alignment horizontal="center" vertical="center" wrapText="1"/>
      <protection/>
    </xf>
    <xf numFmtId="4" fontId="19" fillId="6" borderId="31" xfId="133" applyNumberFormat="1" applyFont="1" applyFill="1" applyBorder="1" applyAlignment="1">
      <alignment horizontal="center" vertical="center" wrapText="1"/>
      <protection/>
    </xf>
    <xf numFmtId="2" fontId="19" fillId="6" borderId="30" xfId="133" applyNumberFormat="1" applyFont="1" applyFill="1" applyBorder="1" applyAlignment="1">
      <alignment horizontal="center" vertical="center" wrapText="1"/>
      <protection/>
    </xf>
    <xf numFmtId="4" fontId="19" fillId="6" borderId="30" xfId="133" applyNumberFormat="1" applyFont="1" applyFill="1" applyBorder="1" applyAlignment="1">
      <alignment horizontal="center" vertical="center" wrapText="1"/>
      <protection/>
    </xf>
    <xf numFmtId="0" fontId="19" fillId="0" borderId="61" xfId="133" applyNumberFormat="1" applyFont="1" applyBorder="1" applyAlignment="1">
      <alignment horizontal="left" vertical="center" wrapText="1"/>
      <protection/>
    </xf>
    <xf numFmtId="0" fontId="19" fillId="0" borderId="62" xfId="133" applyNumberFormat="1" applyFont="1" applyBorder="1" applyAlignment="1">
      <alignment horizontal="left" vertical="center" wrapText="1"/>
      <protection/>
    </xf>
    <xf numFmtId="4" fontId="19" fillId="0" borderId="62" xfId="133" applyNumberFormat="1" applyFont="1" applyBorder="1" applyAlignment="1">
      <alignment horizontal="right" vertical="center" wrapText="1"/>
      <protection/>
    </xf>
    <xf numFmtId="4" fontId="19" fillId="0" borderId="63" xfId="133" applyNumberFormat="1" applyFont="1" applyBorder="1" applyAlignment="1">
      <alignment horizontal="right" vertical="center" wrapText="1"/>
      <protection/>
    </xf>
    <xf numFmtId="0" fontId="19" fillId="0" borderId="64" xfId="133" applyNumberFormat="1" applyFont="1" applyBorder="1" applyAlignment="1">
      <alignment horizontal="left" vertical="center" wrapText="1"/>
      <protection/>
    </xf>
    <xf numFmtId="0" fontId="19" fillId="0" borderId="0" xfId="133" applyNumberFormat="1" applyFont="1" applyBorder="1" applyAlignment="1">
      <alignment horizontal="left" vertical="center" wrapText="1"/>
      <protection/>
    </xf>
    <xf numFmtId="4" fontId="19" fillId="0" borderId="0" xfId="133" applyNumberFormat="1" applyFont="1" applyBorder="1" applyAlignment="1">
      <alignment horizontal="right" vertical="center" wrapText="1"/>
      <protection/>
    </xf>
    <xf numFmtId="4" fontId="19" fillId="0" borderId="58" xfId="133" applyNumberFormat="1" applyFont="1" applyBorder="1" applyAlignment="1">
      <alignment horizontal="right" vertical="center" wrapText="1"/>
      <protection/>
    </xf>
    <xf numFmtId="0" fontId="19" fillId="0" borderId="65" xfId="133" applyNumberFormat="1" applyFont="1" applyBorder="1" applyAlignment="1">
      <alignment horizontal="left" vertical="center" wrapText="1"/>
      <protection/>
    </xf>
    <xf numFmtId="0" fontId="19" fillId="0" borderId="17" xfId="133" applyNumberFormat="1" applyFont="1" applyBorder="1" applyAlignment="1">
      <alignment horizontal="left" vertical="center" wrapText="1"/>
      <protection/>
    </xf>
    <xf numFmtId="4" fontId="19" fillId="0" borderId="17" xfId="133" applyNumberFormat="1" applyFont="1" applyBorder="1" applyAlignment="1">
      <alignment horizontal="right" vertical="center" wrapText="1"/>
      <protection/>
    </xf>
    <xf numFmtId="4" fontId="19" fillId="0" borderId="66" xfId="133" applyNumberFormat="1" applyFont="1" applyBorder="1" applyAlignment="1">
      <alignment horizontal="right" vertical="center" wrapText="1"/>
      <protection/>
    </xf>
    <xf numFmtId="0" fontId="19" fillId="6" borderId="31" xfId="133" applyFont="1" applyFill="1" applyBorder="1" applyAlignment="1">
      <alignment horizontal="center" vertical="center" wrapText="1"/>
      <protection/>
    </xf>
    <xf numFmtId="4" fontId="20" fillId="6" borderId="31" xfId="133" applyNumberFormat="1" applyFont="1" applyFill="1" applyBorder="1" applyAlignment="1">
      <alignment horizontal="center" vertical="center" wrapText="1"/>
      <protection/>
    </xf>
    <xf numFmtId="0" fontId="23" fillId="0" borderId="30" xfId="0" applyFont="1" applyFill="1" applyBorder="1" applyAlignment="1">
      <alignment horizontal="center" vertical="center"/>
    </xf>
    <xf numFmtId="171" fontId="23" fillId="0" borderId="30" xfId="0" applyNumberFormat="1" applyFont="1" applyFill="1" applyBorder="1" applyAlignment="1">
      <alignment horizontal="center" vertical="center"/>
    </xf>
    <xf numFmtId="0" fontId="19" fillId="6" borderId="27" xfId="0" applyFont="1" applyFill="1" applyBorder="1" applyAlignment="1">
      <alignment horizontal="center" vertical="center" wrapText="1"/>
    </xf>
    <xf numFmtId="3" fontId="19" fillId="6" borderId="27" xfId="0" applyNumberFormat="1" applyFont="1" applyFill="1" applyBorder="1" applyAlignment="1">
      <alignment horizontal="center" vertical="center" wrapText="1"/>
    </xf>
    <xf numFmtId="49" fontId="19" fillId="0" borderId="30" xfId="133" applyNumberFormat="1" applyFont="1" applyBorder="1" applyAlignment="1">
      <alignment horizontal="left" vertical="center" wrapText="1"/>
      <protection/>
    </xf>
    <xf numFmtId="0" fontId="19" fillId="0" borderId="30" xfId="0" applyFont="1" applyFill="1" applyBorder="1" applyAlignment="1">
      <alignment vertical="center" wrapText="1"/>
    </xf>
    <xf numFmtId="0" fontId="19" fillId="0" borderId="36" xfId="133" applyFont="1" applyBorder="1" applyAlignment="1">
      <alignment horizontal="center" vertical="center" wrapText="1"/>
      <protection/>
    </xf>
    <xf numFmtId="49" fontId="19" fillId="0" borderId="64" xfId="133" applyNumberFormat="1" applyFont="1" applyBorder="1" applyAlignment="1">
      <alignment horizontal="center" vertical="center" wrapText="1"/>
      <protection/>
    </xf>
    <xf numFmtId="192" fontId="19" fillId="0" borderId="36" xfId="133" applyNumberFormat="1" applyFont="1" applyBorder="1" applyAlignment="1">
      <alignment horizontal="center" vertical="center" wrapText="1"/>
      <protection/>
    </xf>
    <xf numFmtId="4" fontId="19" fillId="55" borderId="36" xfId="133" applyNumberFormat="1" applyFont="1" applyFill="1" applyBorder="1" applyAlignment="1">
      <alignment horizontal="center" vertical="center" wrapText="1"/>
      <protection/>
    </xf>
    <xf numFmtId="0" fontId="19" fillId="0" borderId="36" xfId="133" applyFont="1" applyBorder="1" applyAlignment="1">
      <alignment vertical="center" wrapText="1"/>
      <protection/>
    </xf>
    <xf numFmtId="0" fontId="19" fillId="0" borderId="37" xfId="133" applyFont="1" applyBorder="1" applyAlignment="1">
      <alignment vertical="center" wrapText="1"/>
      <protection/>
    </xf>
    <xf numFmtId="0" fontId="21" fillId="6" borderId="31" xfId="133" applyFont="1" applyFill="1" applyBorder="1" applyAlignment="1">
      <alignment horizontal="center" vertical="center" wrapText="1"/>
      <protection/>
    </xf>
    <xf numFmtId="2" fontId="20" fillId="6" borderId="31" xfId="133" applyNumberFormat="1" applyFont="1" applyFill="1" applyBorder="1" applyAlignment="1">
      <alignment horizontal="center" vertical="center" wrapText="1"/>
      <protection/>
    </xf>
    <xf numFmtId="0" fontId="53" fillId="0" borderId="31" xfId="0" applyFont="1" applyFill="1" applyBorder="1" applyAlignment="1">
      <alignment horizontal="center" vertical="center" wrapText="1"/>
    </xf>
    <xf numFmtId="0" fontId="53" fillId="0" borderId="49" xfId="0" applyFont="1" applyFill="1" applyBorder="1" applyAlignment="1">
      <alignment horizontal="center" vertical="center" wrapText="1"/>
    </xf>
    <xf numFmtId="171" fontId="52" fillId="6" borderId="67" xfId="98" applyNumberFormat="1" applyFont="1" applyFill="1" applyBorder="1" applyAlignment="1">
      <alignment horizontal="center" vertical="center"/>
    </xf>
    <xf numFmtId="171" fontId="52" fillId="6" borderId="46" xfId="98" applyNumberFormat="1" applyFont="1" applyFill="1" applyBorder="1" applyAlignment="1">
      <alignment horizontal="center" vertical="center"/>
    </xf>
    <xf numFmtId="171" fontId="53" fillId="6" borderId="68" xfId="98" applyNumberFormat="1" applyFont="1" applyFill="1" applyBorder="1" applyAlignment="1">
      <alignment horizontal="center" vertical="center"/>
    </xf>
    <xf numFmtId="171" fontId="53" fillId="6" borderId="67" xfId="98" applyNumberFormat="1" applyFont="1" applyFill="1" applyBorder="1" applyAlignment="1">
      <alignment horizontal="center" vertical="center"/>
    </xf>
    <xf numFmtId="0" fontId="52" fillId="6" borderId="46" xfId="0" applyFont="1" applyFill="1" applyBorder="1" applyAlignment="1">
      <alignment horizontal="center" vertical="center"/>
    </xf>
    <xf numFmtId="171" fontId="53" fillId="6" borderId="68" xfId="0" applyNumberFormat="1" applyFont="1" applyFill="1" applyBorder="1" applyAlignment="1">
      <alignment horizontal="center" vertical="center"/>
    </xf>
    <xf numFmtId="171" fontId="53" fillId="6" borderId="69" xfId="98" applyNumberFormat="1" applyFont="1" applyFill="1" applyBorder="1" applyAlignment="1">
      <alignment horizontal="center" vertical="center"/>
    </xf>
    <xf numFmtId="171" fontId="53" fillId="6" borderId="70" xfId="98" applyNumberFormat="1" applyFont="1" applyFill="1" applyBorder="1" applyAlignment="1">
      <alignment horizontal="center" vertical="center"/>
    </xf>
    <xf numFmtId="0" fontId="53" fillId="0" borderId="71" xfId="0" applyFont="1" applyBorder="1" applyAlignment="1">
      <alignment horizontal="center" vertical="center"/>
    </xf>
    <xf numFmtId="0" fontId="19" fillId="0" borderId="72" xfId="0" applyFont="1" applyFill="1" applyBorder="1" applyAlignment="1">
      <alignment horizontal="center" vertical="center" wrapText="1"/>
    </xf>
    <xf numFmtId="198" fontId="19" fillId="0" borderId="72" xfId="0" applyNumberFormat="1" applyFont="1" applyFill="1" applyBorder="1" applyAlignment="1">
      <alignment vertical="center" wrapText="1"/>
    </xf>
    <xf numFmtId="198" fontId="20" fillId="0" borderId="72" xfId="0" applyNumberFormat="1" applyFont="1" applyFill="1" applyBorder="1" applyAlignment="1">
      <alignment vertical="center" wrapText="1"/>
    </xf>
    <xf numFmtId="0" fontId="19" fillId="0" borderId="57" xfId="0" applyFont="1" applyFill="1" applyBorder="1" applyAlignment="1">
      <alignment vertical="center" wrapText="1"/>
    </xf>
    <xf numFmtId="0" fontId="19" fillId="0" borderId="57" xfId="0" applyFont="1" applyFill="1" applyBorder="1" applyAlignment="1" quotePrefix="1">
      <alignment vertical="center" wrapText="1"/>
    </xf>
    <xf numFmtId="0" fontId="19" fillId="0" borderId="57" xfId="0" applyFont="1" applyFill="1" applyBorder="1" applyAlignment="1">
      <alignment horizontal="center" vertical="center"/>
    </xf>
    <xf numFmtId="4" fontId="20" fillId="6" borderId="67" xfId="133" applyNumberFormat="1" applyFont="1" applyFill="1" applyBorder="1" applyAlignment="1">
      <alignment vertical="center" wrapText="1"/>
      <protection/>
    </xf>
    <xf numFmtId="4" fontId="20" fillId="6" borderId="46" xfId="133" applyNumberFormat="1" applyFont="1" applyFill="1" applyBorder="1" applyAlignment="1">
      <alignment vertical="center" wrapText="1"/>
      <protection/>
    </xf>
    <xf numFmtId="43" fontId="19" fillId="0" borderId="20" xfId="133" applyNumberFormat="1" applyFont="1" applyBorder="1" applyAlignment="1">
      <alignment horizontal="center" vertical="center" wrapText="1"/>
      <protection/>
    </xf>
    <xf numFmtId="43" fontId="20" fillId="6" borderId="47" xfId="133" applyNumberFormat="1" applyFont="1" applyFill="1" applyBorder="1" applyAlignment="1">
      <alignment horizontal="center" vertical="center" wrapText="1"/>
      <protection/>
    </xf>
    <xf numFmtId="43" fontId="19" fillId="0" borderId="21" xfId="133" applyNumberFormat="1" applyFont="1" applyBorder="1" applyAlignment="1">
      <alignment horizontal="right" vertical="center" wrapText="1"/>
      <protection/>
    </xf>
    <xf numFmtId="43" fontId="20" fillId="6" borderId="60" xfId="133" applyNumberFormat="1" applyFont="1" applyFill="1" applyBorder="1" applyAlignment="1">
      <alignment horizontal="right" vertical="center" wrapText="1"/>
      <protection/>
    </xf>
    <xf numFmtId="43" fontId="19" fillId="6" borderId="21" xfId="133" applyNumberFormat="1" applyFont="1" applyFill="1" applyBorder="1" applyAlignment="1">
      <alignment horizontal="right" vertical="center" wrapText="1"/>
      <protection/>
    </xf>
    <xf numFmtId="43" fontId="19" fillId="0" borderId="24" xfId="133" applyNumberFormat="1" applyFont="1" applyBorder="1" applyAlignment="1">
      <alignment horizontal="right" vertical="center" wrapText="1"/>
      <protection/>
    </xf>
    <xf numFmtId="43" fontId="20" fillId="0" borderId="37" xfId="133" applyNumberFormat="1" applyFont="1" applyBorder="1" applyAlignment="1">
      <alignment horizontal="right" vertical="center" wrapText="1"/>
      <protection/>
    </xf>
    <xf numFmtId="43" fontId="20" fillId="6" borderId="30" xfId="133" applyNumberFormat="1" applyFont="1" applyFill="1" applyBorder="1" applyAlignment="1">
      <alignment horizontal="right" vertical="center" wrapText="1"/>
      <protection/>
    </xf>
    <xf numFmtId="43" fontId="19" fillId="55" borderId="20" xfId="0" applyNumberFormat="1" applyFont="1" applyFill="1" applyBorder="1" applyAlignment="1">
      <alignment horizontal="center" vertical="center" wrapText="1"/>
    </xf>
    <xf numFmtId="43" fontId="20" fillId="6" borderId="31" xfId="133" applyNumberFormat="1" applyFont="1" applyFill="1" applyBorder="1" applyAlignment="1">
      <alignment horizontal="center" vertical="center" wrapText="1"/>
      <protection/>
    </xf>
    <xf numFmtId="43" fontId="20" fillId="6" borderId="27" xfId="0" applyNumberFormat="1" applyFont="1" applyFill="1" applyBorder="1" applyAlignment="1">
      <alignment horizontal="right" vertical="center" wrapText="1"/>
    </xf>
    <xf numFmtId="43" fontId="19" fillId="55" borderId="20" xfId="133" applyNumberFormat="1" applyFont="1" applyFill="1" applyBorder="1" applyAlignment="1">
      <alignment horizontal="right" vertical="center" wrapText="1"/>
      <protection/>
    </xf>
    <xf numFmtId="43" fontId="19" fillId="55" borderId="58" xfId="133" applyNumberFormat="1" applyFont="1" applyFill="1" applyBorder="1" applyAlignment="1">
      <alignment horizontal="right" vertical="center" wrapText="1"/>
      <protection/>
    </xf>
    <xf numFmtId="43" fontId="21" fillId="6" borderId="47" xfId="133" applyNumberFormat="1" applyFont="1" applyFill="1" applyBorder="1" applyAlignment="1">
      <alignment vertical="center" wrapText="1"/>
      <protection/>
    </xf>
    <xf numFmtId="43" fontId="19" fillId="55" borderId="30" xfId="133" applyNumberFormat="1" applyFont="1" applyFill="1" applyBorder="1" applyAlignment="1">
      <alignment horizontal="right" vertical="center" wrapText="1"/>
      <protection/>
    </xf>
    <xf numFmtId="43" fontId="20" fillId="6" borderId="47" xfId="133" applyNumberFormat="1" applyFont="1" applyFill="1" applyBorder="1" applyAlignment="1">
      <alignment vertical="center" wrapText="1"/>
      <protection/>
    </xf>
    <xf numFmtId="0" fontId="56" fillId="0" borderId="67"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50" fillId="56" borderId="67" xfId="0" applyFont="1" applyFill="1" applyBorder="1" applyAlignment="1">
      <alignment horizontal="center" vertical="center"/>
    </xf>
    <xf numFmtId="0" fontId="50" fillId="56" borderId="46" xfId="0" applyFont="1" applyFill="1" applyBorder="1" applyAlignment="1">
      <alignment horizontal="center" vertical="center"/>
    </xf>
    <xf numFmtId="0" fontId="50" fillId="56" borderId="47" xfId="0" applyFont="1" applyFill="1" applyBorder="1" applyAlignment="1">
      <alignment horizontal="center" vertical="center"/>
    </xf>
    <xf numFmtId="43" fontId="32" fillId="0" borderId="67" xfId="0" applyNumberFormat="1" applyFont="1" applyBorder="1" applyAlignment="1">
      <alignment horizontal="right" vertical="center"/>
    </xf>
    <xf numFmtId="43" fontId="32" fillId="0" borderId="46" xfId="0" applyNumberFormat="1" applyFont="1" applyBorder="1" applyAlignment="1">
      <alignment horizontal="right" vertical="center"/>
    </xf>
    <xf numFmtId="43" fontId="32" fillId="0" borderId="47" xfId="0" applyNumberFormat="1" applyFont="1" applyBorder="1" applyAlignment="1">
      <alignment horizontal="right" vertical="center"/>
    </xf>
    <xf numFmtId="49" fontId="56" fillId="0" borderId="67" xfId="0" applyNumberFormat="1" applyFont="1" applyBorder="1" applyAlignment="1">
      <alignment horizontal="left" vertical="center" wrapText="1"/>
    </xf>
    <xf numFmtId="0" fontId="56" fillId="0" borderId="46" xfId="0" applyFont="1" applyBorder="1" applyAlignment="1">
      <alignment horizontal="left" vertical="center" wrapText="1"/>
    </xf>
    <xf numFmtId="0" fontId="56" fillId="0" borderId="47" xfId="0" applyFont="1" applyBorder="1" applyAlignment="1">
      <alignment horizontal="left" vertical="center" wrapText="1"/>
    </xf>
    <xf numFmtId="0" fontId="56" fillId="0" borderId="67" xfId="0" applyFont="1" applyBorder="1" applyAlignment="1">
      <alignment horizontal="left" vertical="center"/>
    </xf>
    <xf numFmtId="0" fontId="56" fillId="0" borderId="46" xfId="0" applyFont="1" applyBorder="1" applyAlignment="1">
      <alignment horizontal="left" vertical="center"/>
    </xf>
    <xf numFmtId="0" fontId="56" fillId="0" borderId="47" xfId="0" applyFont="1" applyBorder="1" applyAlignment="1">
      <alignment horizontal="left" vertical="center"/>
    </xf>
    <xf numFmtId="43" fontId="57" fillId="58" borderId="67" xfId="0" applyNumberFormat="1" applyFont="1" applyFill="1" applyBorder="1" applyAlignment="1">
      <alignment horizontal="right" vertical="center"/>
    </xf>
    <xf numFmtId="43" fontId="57" fillId="58" borderId="46" xfId="0" applyNumberFormat="1" applyFont="1" applyFill="1" applyBorder="1" applyAlignment="1">
      <alignment horizontal="right" vertical="center"/>
    </xf>
    <xf numFmtId="43" fontId="57" fillId="58" borderId="47" xfId="0" applyNumberFormat="1" applyFont="1" applyFill="1" applyBorder="1" applyAlignment="1">
      <alignment horizontal="right" vertical="center"/>
    </xf>
    <xf numFmtId="0" fontId="58" fillId="12" borderId="67" xfId="0" applyFont="1" applyFill="1" applyBorder="1" applyAlignment="1">
      <alignment horizontal="left" vertical="center"/>
    </xf>
    <xf numFmtId="0" fontId="58" fillId="12" borderId="46" xfId="0" applyFont="1" applyFill="1" applyBorder="1" applyAlignment="1">
      <alignment horizontal="left" vertical="center"/>
    </xf>
    <xf numFmtId="0" fontId="58" fillId="12" borderId="47" xfId="0" applyFont="1" applyFill="1" applyBorder="1" applyAlignment="1">
      <alignment horizontal="left" vertical="center"/>
    </xf>
    <xf numFmtId="0" fontId="57" fillId="0" borderId="67" xfId="0" applyFont="1" applyBorder="1" applyAlignment="1">
      <alignment horizontal="left" vertical="center"/>
    </xf>
    <xf numFmtId="0" fontId="57" fillId="0" borderId="46" xfId="0" applyFont="1" applyBorder="1" applyAlignment="1">
      <alignment horizontal="left" vertical="center"/>
    </xf>
    <xf numFmtId="0" fontId="57" fillId="0" borderId="47" xfId="0" applyFont="1" applyBorder="1" applyAlignment="1">
      <alignment horizontal="left" vertical="center"/>
    </xf>
    <xf numFmtId="0" fontId="57" fillId="58" borderId="67" xfId="0" applyFont="1" applyFill="1" applyBorder="1" applyAlignment="1">
      <alignment horizontal="left" vertical="center"/>
    </xf>
    <xf numFmtId="0" fontId="57" fillId="58" borderId="46" xfId="0" applyFont="1" applyFill="1" applyBorder="1" applyAlignment="1">
      <alignment horizontal="left" vertical="center"/>
    </xf>
    <xf numFmtId="0" fontId="57" fillId="58" borderId="47" xfId="0" applyFont="1" applyFill="1" applyBorder="1" applyAlignment="1">
      <alignment horizontal="left" vertical="center"/>
    </xf>
    <xf numFmtId="0" fontId="50" fillId="12" borderId="67" xfId="0" applyFont="1" applyFill="1" applyBorder="1" applyAlignment="1">
      <alignment horizontal="center" vertical="center"/>
    </xf>
    <xf numFmtId="0" fontId="50" fillId="12" borderId="46" xfId="0" applyFont="1" applyFill="1" applyBorder="1" applyAlignment="1">
      <alignment horizontal="center" vertical="center"/>
    </xf>
    <xf numFmtId="0" fontId="50" fillId="12" borderId="47" xfId="0" applyFont="1" applyFill="1" applyBorder="1" applyAlignment="1">
      <alignment horizontal="center" vertical="center"/>
    </xf>
    <xf numFmtId="0" fontId="21" fillId="0" borderId="61" xfId="133" applyFont="1" applyBorder="1" applyAlignment="1">
      <alignment horizontal="left" vertical="center" wrapText="1"/>
      <protection/>
    </xf>
    <xf numFmtId="0" fontId="21" fillId="0" borderId="62" xfId="133" applyFont="1" applyBorder="1" applyAlignment="1">
      <alignment horizontal="left" vertical="center" wrapText="1"/>
      <protection/>
    </xf>
    <xf numFmtId="0" fontId="21" fillId="0" borderId="63" xfId="133" applyFont="1" applyBorder="1" applyAlignment="1">
      <alignment horizontal="left" vertical="center" wrapText="1"/>
      <protection/>
    </xf>
    <xf numFmtId="49" fontId="20" fillId="0" borderId="67" xfId="133" applyNumberFormat="1" applyFont="1" applyBorder="1" applyAlignment="1">
      <alignment horizontal="left" vertical="center" wrapText="1"/>
      <protection/>
    </xf>
    <xf numFmtId="49" fontId="20" fillId="0" borderId="47" xfId="133" applyNumberFormat="1" applyFont="1" applyBorder="1" applyAlignment="1">
      <alignment horizontal="left" vertical="center" wrapText="1"/>
      <protection/>
    </xf>
    <xf numFmtId="4" fontId="20" fillId="0" borderId="67" xfId="133" applyNumberFormat="1" applyFont="1" applyBorder="1" applyAlignment="1">
      <alignment horizontal="right" vertical="center" wrapText="1"/>
      <protection/>
    </xf>
    <xf numFmtId="4" fontId="20" fillId="0" borderId="46" xfId="133" applyNumberFormat="1" applyFont="1" applyBorder="1" applyAlignment="1">
      <alignment horizontal="right" vertical="center" wrapText="1"/>
      <protection/>
    </xf>
    <xf numFmtId="4" fontId="20" fillId="0" borderId="47" xfId="133" applyNumberFormat="1" applyFont="1" applyBorder="1" applyAlignment="1">
      <alignment horizontal="right" vertical="center" wrapText="1"/>
      <protection/>
    </xf>
    <xf numFmtId="0" fontId="21" fillId="0" borderId="31" xfId="133" applyFont="1" applyBorder="1" applyAlignment="1">
      <alignment horizontal="left" vertical="center" wrapText="1"/>
      <protection/>
    </xf>
    <xf numFmtId="49" fontId="21" fillId="0" borderId="31" xfId="133" applyNumberFormat="1" applyFont="1" applyBorder="1" applyAlignment="1">
      <alignment horizontal="left" vertical="center" wrapText="1"/>
      <protection/>
    </xf>
    <xf numFmtId="0" fontId="21" fillId="0" borderId="67" xfId="133" applyFont="1" applyBorder="1" applyAlignment="1">
      <alignment horizontal="left" vertical="center" wrapText="1"/>
      <protection/>
    </xf>
    <xf numFmtId="0" fontId="21" fillId="0" borderId="46" xfId="133" applyFont="1" applyBorder="1" applyAlignment="1">
      <alignment horizontal="left" vertical="center" wrapText="1"/>
      <protection/>
    </xf>
    <xf numFmtId="0" fontId="21" fillId="0" borderId="47" xfId="133" applyFont="1" applyBorder="1" applyAlignment="1">
      <alignment horizontal="left" vertical="center" wrapText="1"/>
      <protection/>
    </xf>
    <xf numFmtId="49" fontId="20" fillId="6" borderId="67" xfId="133" applyNumberFormat="1" applyFont="1" applyFill="1" applyBorder="1" applyAlignment="1">
      <alignment horizontal="left" vertical="center" wrapText="1"/>
      <protection/>
    </xf>
    <xf numFmtId="49" fontId="20" fillId="6" borderId="47" xfId="133" applyNumberFormat="1" applyFont="1" applyFill="1" applyBorder="1" applyAlignment="1">
      <alignment horizontal="left" vertical="center" wrapText="1"/>
      <protection/>
    </xf>
    <xf numFmtId="192" fontId="20" fillId="0" borderId="73" xfId="133" applyNumberFormat="1" applyFont="1" applyBorder="1" applyAlignment="1">
      <alignment horizontal="center" vertical="center" wrapText="1"/>
      <protection/>
    </xf>
    <xf numFmtId="192" fontId="20" fillId="0" borderId="74" xfId="133" applyNumberFormat="1" applyFont="1" applyBorder="1" applyAlignment="1">
      <alignment horizontal="center" vertical="center" wrapText="1"/>
      <protection/>
    </xf>
    <xf numFmtId="192" fontId="20" fillId="0" borderId="75" xfId="133" applyNumberFormat="1" applyFont="1" applyBorder="1" applyAlignment="1">
      <alignment horizontal="center" vertical="center" wrapText="1"/>
      <protection/>
    </xf>
    <xf numFmtId="192" fontId="20" fillId="0" borderId="28" xfId="133" applyNumberFormat="1" applyFont="1" applyBorder="1" applyAlignment="1">
      <alignment horizontal="center" vertical="center" wrapText="1"/>
      <protection/>
    </xf>
    <xf numFmtId="192" fontId="20" fillId="0" borderId="76" xfId="133" applyNumberFormat="1" applyFont="1" applyBorder="1" applyAlignment="1">
      <alignment horizontal="center" vertical="center" wrapText="1"/>
      <protection/>
    </xf>
    <xf numFmtId="192" fontId="20" fillId="0" borderId="33" xfId="133" applyNumberFormat="1" applyFont="1" applyBorder="1" applyAlignment="1">
      <alignment horizontal="center" vertical="center" wrapText="1"/>
      <protection/>
    </xf>
    <xf numFmtId="192" fontId="20" fillId="0" borderId="77" xfId="133" applyNumberFormat="1" applyFont="1" applyBorder="1" applyAlignment="1">
      <alignment horizontal="center" vertical="center" wrapText="1"/>
      <protection/>
    </xf>
    <xf numFmtId="192" fontId="20" fillId="0" borderId="78" xfId="133" applyNumberFormat="1" applyFont="1" applyBorder="1" applyAlignment="1">
      <alignment horizontal="center" vertical="center" wrapText="1"/>
      <protection/>
    </xf>
    <xf numFmtId="192" fontId="20" fillId="0" borderId="79" xfId="133" applyNumberFormat="1" applyFont="1" applyBorder="1" applyAlignment="1">
      <alignment horizontal="center" vertical="center" wrapText="1"/>
      <protection/>
    </xf>
    <xf numFmtId="0" fontId="33" fillId="0" borderId="67" xfId="133" applyFont="1" applyBorder="1" applyAlignment="1">
      <alignment horizontal="center" vertical="center" wrapText="1"/>
      <protection/>
    </xf>
    <xf numFmtId="0" fontId="33" fillId="0" borderId="46" xfId="133" applyFont="1" applyBorder="1" applyAlignment="1">
      <alignment horizontal="center" vertical="center" wrapText="1"/>
      <protection/>
    </xf>
    <xf numFmtId="0" fontId="33" fillId="0" borderId="47" xfId="133" applyFont="1" applyBorder="1" applyAlignment="1">
      <alignment horizontal="center" vertical="center" wrapText="1"/>
      <protection/>
    </xf>
    <xf numFmtId="43" fontId="34" fillId="6" borderId="67" xfId="133" applyNumberFormat="1" applyFont="1" applyFill="1" applyBorder="1" applyAlignment="1">
      <alignment horizontal="center" vertical="center"/>
      <protection/>
    </xf>
    <xf numFmtId="43" fontId="34" fillId="6" borderId="46" xfId="133" applyNumberFormat="1" applyFont="1" applyFill="1" applyBorder="1" applyAlignment="1">
      <alignment horizontal="center" vertical="center"/>
      <protection/>
    </xf>
    <xf numFmtId="43" fontId="34" fillId="6" borderId="47" xfId="133" applyNumberFormat="1" applyFont="1" applyFill="1" applyBorder="1" applyAlignment="1">
      <alignment horizontal="center" vertical="center"/>
      <protection/>
    </xf>
    <xf numFmtId="4" fontId="21" fillId="0" borderId="67" xfId="133" applyNumberFormat="1" applyFont="1" applyBorder="1" applyAlignment="1">
      <alignment horizontal="center" vertical="center" wrapText="1"/>
      <protection/>
    </xf>
    <xf numFmtId="4" fontId="21" fillId="0" borderId="46" xfId="133" applyNumberFormat="1" applyFont="1" applyBorder="1" applyAlignment="1">
      <alignment horizontal="center" vertical="center" wrapText="1"/>
      <protection/>
    </xf>
    <xf numFmtId="4" fontId="21" fillId="0" borderId="47" xfId="133" applyNumberFormat="1" applyFont="1" applyBorder="1" applyAlignment="1">
      <alignment horizontal="center" vertical="center" wrapText="1"/>
      <protection/>
    </xf>
    <xf numFmtId="43" fontId="21" fillId="0" borderId="67" xfId="133" applyNumberFormat="1" applyFont="1" applyBorder="1" applyAlignment="1">
      <alignment horizontal="center" vertical="center" wrapText="1"/>
      <protection/>
    </xf>
    <xf numFmtId="43" fontId="21" fillId="0" borderId="46" xfId="133" applyNumberFormat="1" applyFont="1" applyBorder="1" applyAlignment="1">
      <alignment horizontal="center" vertical="center" wrapText="1"/>
      <protection/>
    </xf>
    <xf numFmtId="43" fontId="21" fillId="0" borderId="47" xfId="133" applyNumberFormat="1" applyFont="1" applyBorder="1" applyAlignment="1">
      <alignment horizontal="center" vertical="center" wrapText="1"/>
      <protection/>
    </xf>
    <xf numFmtId="0" fontId="34" fillId="6" borderId="67" xfId="133" applyFont="1" applyFill="1" applyBorder="1" applyAlignment="1">
      <alignment horizontal="left" vertical="center"/>
      <protection/>
    </xf>
    <xf numFmtId="0" fontId="34" fillId="6" borderId="46" xfId="133" applyFont="1" applyFill="1" applyBorder="1" applyAlignment="1">
      <alignment horizontal="left" vertical="center"/>
      <protection/>
    </xf>
    <xf numFmtId="0" fontId="34" fillId="6" borderId="47" xfId="133" applyFont="1" applyFill="1" applyBorder="1" applyAlignment="1">
      <alignment horizontal="left" vertical="center"/>
      <protection/>
    </xf>
    <xf numFmtId="0" fontId="20" fillId="0" borderId="67" xfId="133" applyFont="1" applyBorder="1" applyAlignment="1">
      <alignment horizontal="left" vertical="center" wrapText="1"/>
      <protection/>
    </xf>
    <xf numFmtId="0" fontId="20" fillId="0" borderId="46" xfId="133" applyFont="1" applyBorder="1" applyAlignment="1">
      <alignment horizontal="left" vertical="center" wrapText="1"/>
      <protection/>
    </xf>
    <xf numFmtId="49" fontId="20" fillId="55" borderId="65" xfId="133" applyNumberFormat="1" applyFont="1" applyFill="1" applyBorder="1" applyAlignment="1">
      <alignment horizontal="left" vertical="center" wrapText="1"/>
      <protection/>
    </xf>
    <xf numFmtId="49" fontId="20" fillId="55" borderId="17" xfId="133" applyNumberFormat="1" applyFont="1" applyFill="1" applyBorder="1" applyAlignment="1">
      <alignment horizontal="left" vertical="center" wrapText="1"/>
      <protection/>
    </xf>
    <xf numFmtId="49" fontId="20" fillId="55" borderId="66" xfId="133" applyNumberFormat="1" applyFont="1" applyFill="1" applyBorder="1" applyAlignment="1">
      <alignment horizontal="left" vertical="center" wrapText="1"/>
      <protection/>
    </xf>
    <xf numFmtId="0" fontId="20" fillId="55" borderId="80" xfId="133" applyFont="1" applyFill="1" applyBorder="1" applyAlignment="1">
      <alignment horizontal="left" vertical="center" wrapText="1"/>
      <protection/>
    </xf>
    <xf numFmtId="0" fontId="20" fillId="55" borderId="23" xfId="133" applyFont="1" applyFill="1" applyBorder="1" applyAlignment="1">
      <alignment horizontal="left" vertical="center" wrapText="1"/>
      <protection/>
    </xf>
    <xf numFmtId="49" fontId="20" fillId="0" borderId="37" xfId="133" applyNumberFormat="1" applyFont="1" applyBorder="1" applyAlignment="1">
      <alignment horizontal="left" vertical="center" wrapText="1"/>
      <protection/>
    </xf>
    <xf numFmtId="0" fontId="53" fillId="12" borderId="67" xfId="0" applyFont="1" applyFill="1" applyBorder="1" applyAlignment="1">
      <alignment horizontal="center" vertical="center"/>
    </xf>
    <xf numFmtId="0" fontId="53" fillId="12" borderId="46" xfId="0" applyFont="1" applyFill="1" applyBorder="1" applyAlignment="1">
      <alignment horizontal="center" vertical="center"/>
    </xf>
    <xf numFmtId="0" fontId="53" fillId="12" borderId="47" xfId="0" applyFont="1" applyFill="1" applyBorder="1" applyAlignment="1">
      <alignment horizontal="center" vertical="center"/>
    </xf>
    <xf numFmtId="0" fontId="20" fillId="55" borderId="65" xfId="133" applyFont="1" applyFill="1" applyBorder="1" applyAlignment="1">
      <alignment horizontal="left" vertical="center" wrapText="1"/>
      <protection/>
    </xf>
    <xf numFmtId="0" fontId="20" fillId="55" borderId="17" xfId="133" applyFont="1" applyFill="1" applyBorder="1" applyAlignment="1">
      <alignment horizontal="left" vertical="center" wrapText="1"/>
      <protection/>
    </xf>
    <xf numFmtId="0" fontId="20" fillId="55" borderId="66" xfId="133" applyFont="1" applyFill="1" applyBorder="1" applyAlignment="1">
      <alignment horizontal="left" vertical="center" wrapText="1"/>
      <protection/>
    </xf>
    <xf numFmtId="0" fontId="21" fillId="6" borderId="60" xfId="133" applyFont="1" applyFill="1" applyBorder="1" applyAlignment="1">
      <alignment horizontal="left" vertical="center" wrapText="1"/>
      <protection/>
    </xf>
    <xf numFmtId="0" fontId="20" fillId="55" borderId="67" xfId="0" applyFont="1" applyFill="1" applyBorder="1" applyAlignment="1">
      <alignment horizontal="left" vertical="center" wrapText="1"/>
    </xf>
    <xf numFmtId="0" fontId="20" fillId="55" borderId="46" xfId="0" applyFont="1" applyFill="1" applyBorder="1" applyAlignment="1">
      <alignment horizontal="left" vertical="center" wrapText="1"/>
    </xf>
    <xf numFmtId="0" fontId="20" fillId="55" borderId="47" xfId="0" applyFont="1" applyFill="1" applyBorder="1" applyAlignment="1">
      <alignment horizontal="left" vertical="center" wrapText="1"/>
    </xf>
    <xf numFmtId="49" fontId="20" fillId="0" borderId="28" xfId="133" applyNumberFormat="1" applyFont="1" applyBorder="1" applyAlignment="1">
      <alignment horizontal="left" vertical="center" wrapText="1"/>
      <protection/>
    </xf>
    <xf numFmtId="49" fontId="20" fillId="0" borderId="33" xfId="133" applyNumberFormat="1" applyFont="1" applyBorder="1" applyAlignment="1">
      <alignment horizontal="left" vertical="center" wrapText="1"/>
      <protection/>
    </xf>
    <xf numFmtId="0" fontId="20" fillId="0" borderId="81" xfId="133" applyFont="1" applyBorder="1" applyAlignment="1">
      <alignment horizontal="left" vertical="center" wrapText="1"/>
      <protection/>
    </xf>
    <xf numFmtId="0" fontId="20" fillId="0" borderId="82" xfId="133" applyFont="1" applyBorder="1" applyAlignment="1">
      <alignment horizontal="left" vertical="center" wrapText="1"/>
      <protection/>
    </xf>
    <xf numFmtId="0" fontId="20" fillId="0" borderId="83" xfId="133" applyFont="1" applyBorder="1" applyAlignment="1">
      <alignment horizontal="left" vertical="center" wrapText="1"/>
      <protection/>
    </xf>
    <xf numFmtId="49" fontId="20" fillId="6" borderId="31" xfId="133" applyNumberFormat="1" applyFont="1" applyFill="1" applyBorder="1" applyAlignment="1">
      <alignment horizontal="left" vertical="center" wrapText="1"/>
      <protection/>
    </xf>
    <xf numFmtId="0" fontId="19" fillId="0" borderId="31" xfId="133" applyNumberFormat="1" applyFont="1" applyBorder="1" applyAlignment="1">
      <alignment horizontal="left" vertical="center" wrapText="1"/>
      <protection/>
    </xf>
    <xf numFmtId="43" fontId="20" fillId="6" borderId="67" xfId="133" applyNumberFormat="1" applyFont="1" applyFill="1" applyBorder="1" applyAlignment="1">
      <alignment horizontal="right" vertical="center" wrapText="1"/>
      <protection/>
    </xf>
    <xf numFmtId="43" fontId="20" fillId="6" borderId="46" xfId="133" applyNumberFormat="1" applyFont="1" applyFill="1" applyBorder="1" applyAlignment="1">
      <alignment horizontal="right" vertical="center" wrapText="1"/>
      <protection/>
    </xf>
    <xf numFmtId="43" fontId="20" fillId="6" borderId="47" xfId="133" applyNumberFormat="1" applyFont="1" applyFill="1" applyBorder="1" applyAlignment="1">
      <alignment horizontal="right" vertical="center" wrapText="1"/>
      <protection/>
    </xf>
    <xf numFmtId="43" fontId="19" fillId="0" borderId="67" xfId="133" applyNumberFormat="1" applyFont="1" applyBorder="1" applyAlignment="1">
      <alignment horizontal="right" vertical="center" wrapText="1"/>
      <protection/>
    </xf>
    <xf numFmtId="43" fontId="19" fillId="0" borderId="46" xfId="133" applyNumberFormat="1" applyFont="1" applyBorder="1" applyAlignment="1">
      <alignment horizontal="right" vertical="center" wrapText="1"/>
      <protection/>
    </xf>
    <xf numFmtId="43" fontId="19" fillId="0" borderId="47" xfId="133" applyNumberFormat="1" applyFont="1" applyBorder="1" applyAlignment="1">
      <alignment horizontal="right" vertical="center" wrapText="1"/>
      <protection/>
    </xf>
    <xf numFmtId="49" fontId="20" fillId="0" borderId="24" xfId="133" applyNumberFormat="1" applyFont="1" applyBorder="1" applyAlignment="1">
      <alignment horizontal="left" vertical="center" wrapText="1"/>
      <protection/>
    </xf>
    <xf numFmtId="0" fontId="21" fillId="6" borderId="84" xfId="133" applyFont="1" applyFill="1" applyBorder="1" applyAlignment="1">
      <alignment horizontal="left" vertical="center" wrapText="1"/>
      <protection/>
    </xf>
    <xf numFmtId="0" fontId="21" fillId="6" borderId="85" xfId="133" applyFont="1" applyFill="1" applyBorder="1" applyAlignment="1">
      <alignment horizontal="left" vertical="center" wrapText="1"/>
      <protection/>
    </xf>
    <xf numFmtId="0" fontId="21" fillId="0" borderId="86" xfId="133" applyFont="1" applyBorder="1" applyAlignment="1">
      <alignment horizontal="left" vertical="center" wrapText="1"/>
      <protection/>
    </xf>
    <xf numFmtId="0" fontId="21" fillId="0" borderId="87" xfId="133" applyFont="1" applyBorder="1" applyAlignment="1">
      <alignment horizontal="left" vertical="center" wrapText="1"/>
      <protection/>
    </xf>
    <xf numFmtId="0" fontId="21" fillId="0" borderId="88" xfId="133" applyFont="1" applyBorder="1" applyAlignment="1">
      <alignment horizontal="left" vertical="center" wrapText="1"/>
      <protection/>
    </xf>
    <xf numFmtId="0" fontId="20" fillId="0" borderId="28" xfId="133" applyFont="1" applyBorder="1" applyAlignment="1">
      <alignment horizontal="left" vertical="center" wrapText="1"/>
      <protection/>
    </xf>
    <xf numFmtId="0" fontId="20" fillId="0" borderId="33" xfId="133" applyFont="1" applyBorder="1" applyAlignment="1">
      <alignment horizontal="left" vertical="center" wrapText="1"/>
      <protection/>
    </xf>
    <xf numFmtId="49" fontId="20" fillId="55" borderId="28" xfId="133" applyNumberFormat="1" applyFont="1" applyFill="1" applyBorder="1" applyAlignment="1">
      <alignment horizontal="left" vertical="center" wrapText="1"/>
      <protection/>
    </xf>
    <xf numFmtId="49" fontId="20" fillId="55" borderId="33" xfId="133" applyNumberFormat="1" applyFont="1" applyFill="1" applyBorder="1" applyAlignment="1">
      <alignment horizontal="left" vertical="center" wrapText="1"/>
      <protection/>
    </xf>
    <xf numFmtId="0" fontId="20" fillId="55" borderId="28" xfId="133" applyFont="1" applyFill="1" applyBorder="1" applyAlignment="1">
      <alignment horizontal="left" vertical="center" wrapText="1"/>
      <protection/>
    </xf>
    <xf numFmtId="0" fontId="20" fillId="55" borderId="33" xfId="133" applyFont="1" applyFill="1" applyBorder="1" applyAlignment="1">
      <alignment horizontal="left" vertical="center" wrapText="1"/>
      <protection/>
    </xf>
    <xf numFmtId="0" fontId="21" fillId="6" borderId="89" xfId="133" applyFont="1" applyFill="1" applyBorder="1" applyAlignment="1">
      <alignment horizontal="left" vertical="center" wrapText="1"/>
      <protection/>
    </xf>
    <xf numFmtId="0" fontId="21" fillId="6" borderId="90" xfId="133" applyFont="1" applyFill="1" applyBorder="1" applyAlignment="1">
      <alignment horizontal="left" vertical="center" wrapText="1"/>
      <protection/>
    </xf>
    <xf numFmtId="0" fontId="19" fillId="0" borderId="31" xfId="133" applyFont="1" applyBorder="1" applyAlignment="1">
      <alignment horizontal="left" vertical="center" wrapText="1"/>
      <protection/>
    </xf>
    <xf numFmtId="0" fontId="52" fillId="0" borderId="46" xfId="0" applyFont="1" applyBorder="1" applyAlignment="1">
      <alignment/>
    </xf>
    <xf numFmtId="0" fontId="52" fillId="0" borderId="47" xfId="0" applyFont="1" applyBorder="1" applyAlignment="1">
      <alignment/>
    </xf>
    <xf numFmtId="49" fontId="20" fillId="0" borderId="22" xfId="133" applyNumberFormat="1" applyFont="1" applyBorder="1" applyAlignment="1">
      <alignment horizontal="left" vertical="center" wrapText="1"/>
      <protection/>
    </xf>
    <xf numFmtId="49" fontId="20" fillId="0" borderId="61" xfId="133" applyNumberFormat="1" applyFont="1" applyBorder="1" applyAlignment="1">
      <alignment horizontal="left" vertical="center" wrapText="1"/>
      <protection/>
    </xf>
    <xf numFmtId="49" fontId="20" fillId="0" borderId="62" xfId="133" applyNumberFormat="1" applyFont="1" applyBorder="1" applyAlignment="1">
      <alignment horizontal="left" vertical="center" wrapText="1"/>
      <protection/>
    </xf>
    <xf numFmtId="49" fontId="20" fillId="0" borderId="63" xfId="133" applyNumberFormat="1" applyFont="1" applyBorder="1" applyAlignment="1">
      <alignment horizontal="left" vertical="center" wrapText="1"/>
      <protection/>
    </xf>
    <xf numFmtId="49" fontId="20" fillId="0" borderId="34" xfId="133" applyNumberFormat="1" applyFont="1" applyBorder="1" applyAlignment="1">
      <alignment horizontal="left" vertical="center" wrapText="1"/>
      <protection/>
    </xf>
    <xf numFmtId="49" fontId="20" fillId="0" borderId="21" xfId="133" applyNumberFormat="1" applyFont="1" applyBorder="1" applyAlignment="1">
      <alignment horizontal="left" vertical="center" wrapText="1"/>
      <protection/>
    </xf>
    <xf numFmtId="0" fontId="21" fillId="6" borderId="67" xfId="133" applyFont="1" applyFill="1" applyBorder="1" applyAlignment="1">
      <alignment horizontal="left" vertical="center" wrapText="1"/>
      <protection/>
    </xf>
    <xf numFmtId="0" fontId="21" fillId="6" borderId="47" xfId="133" applyFont="1" applyFill="1" applyBorder="1" applyAlignment="1">
      <alignment horizontal="left" vertical="center" wrapText="1"/>
      <protection/>
    </xf>
    <xf numFmtId="0" fontId="21" fillId="0" borderId="65" xfId="133" applyFont="1" applyBorder="1" applyAlignment="1">
      <alignment horizontal="center" vertical="center" wrapText="1"/>
      <protection/>
    </xf>
    <xf numFmtId="0" fontId="21" fillId="0" borderId="66" xfId="133" applyFont="1" applyBorder="1" applyAlignment="1">
      <alignment horizontal="center" vertical="center" wrapText="1"/>
      <protection/>
    </xf>
    <xf numFmtId="49" fontId="20" fillId="55" borderId="67" xfId="133" applyNumberFormat="1" applyFont="1" applyFill="1" applyBorder="1" applyAlignment="1">
      <alignment horizontal="left" vertical="center" wrapText="1"/>
      <protection/>
    </xf>
    <xf numFmtId="49" fontId="20" fillId="55" borderId="46" xfId="133" applyNumberFormat="1" applyFont="1" applyFill="1" applyBorder="1" applyAlignment="1">
      <alignment horizontal="left" vertical="center" wrapText="1"/>
      <protection/>
    </xf>
    <xf numFmtId="49" fontId="20" fillId="55" borderId="47" xfId="133" applyNumberFormat="1" applyFont="1" applyFill="1" applyBorder="1" applyAlignment="1">
      <alignment horizontal="left" vertical="center" wrapText="1"/>
      <protection/>
    </xf>
    <xf numFmtId="0" fontId="20" fillId="6" borderId="31" xfId="0" applyFont="1" applyFill="1" applyBorder="1" applyAlignment="1">
      <alignment horizontal="left" vertical="center" wrapText="1"/>
    </xf>
    <xf numFmtId="43" fontId="20" fillId="6" borderId="67" xfId="0" applyNumberFormat="1" applyFont="1" applyFill="1" applyBorder="1" applyAlignment="1">
      <alignment horizontal="right" vertical="center" wrapText="1"/>
    </xf>
    <xf numFmtId="43" fontId="20" fillId="6" borderId="46" xfId="0" applyNumberFormat="1" applyFont="1" applyFill="1" applyBorder="1" applyAlignment="1">
      <alignment horizontal="right" vertical="center" wrapText="1"/>
    </xf>
    <xf numFmtId="43" fontId="20" fillId="6" borderId="47" xfId="0" applyNumberFormat="1" applyFont="1" applyFill="1" applyBorder="1" applyAlignment="1">
      <alignment horizontal="right" vertical="center" wrapText="1"/>
    </xf>
    <xf numFmtId="0" fontId="19" fillId="55" borderId="31" xfId="0" applyFont="1" applyFill="1" applyBorder="1" applyAlignment="1">
      <alignment horizontal="left" vertical="center" wrapText="1"/>
    </xf>
    <xf numFmtId="43" fontId="19" fillId="55" borderId="67" xfId="0" applyNumberFormat="1" applyFont="1" applyFill="1" applyBorder="1" applyAlignment="1">
      <alignment horizontal="right" vertical="center" wrapText="1"/>
    </xf>
    <xf numFmtId="43" fontId="19" fillId="55" borderId="46" xfId="0" applyNumberFormat="1" applyFont="1" applyFill="1" applyBorder="1" applyAlignment="1">
      <alignment horizontal="right" vertical="center" wrapText="1"/>
    </xf>
    <xf numFmtId="43" fontId="19" fillId="55" borderId="47" xfId="0" applyNumberFormat="1" applyFont="1" applyFill="1" applyBorder="1" applyAlignment="1">
      <alignment horizontal="right" vertical="center" wrapText="1"/>
    </xf>
    <xf numFmtId="0" fontId="20" fillId="6" borderId="77" xfId="0" applyFont="1" applyFill="1" applyBorder="1" applyAlignment="1">
      <alignment horizontal="left" vertical="center" wrapText="1"/>
    </xf>
    <xf numFmtId="0" fontId="20" fillId="6" borderId="79" xfId="0" applyFont="1" applyFill="1" applyBorder="1" applyAlignment="1">
      <alignment horizontal="left" vertical="center" wrapText="1"/>
    </xf>
    <xf numFmtId="0" fontId="20" fillId="55" borderId="67" xfId="0" applyFont="1" applyFill="1" applyBorder="1" applyAlignment="1">
      <alignment horizontal="center" vertical="center" wrapText="1"/>
    </xf>
    <xf numFmtId="0" fontId="20" fillId="55" borderId="46" xfId="0" applyFont="1" applyFill="1" applyBorder="1" applyAlignment="1">
      <alignment horizontal="center" vertical="center" wrapText="1"/>
    </xf>
    <xf numFmtId="0" fontId="20" fillId="55" borderId="47" xfId="0" applyFont="1" applyFill="1" applyBorder="1" applyAlignment="1">
      <alignment horizontal="center" vertical="center" wrapText="1"/>
    </xf>
    <xf numFmtId="43" fontId="19" fillId="55" borderId="31" xfId="0" applyNumberFormat="1" applyFont="1" applyFill="1" applyBorder="1" applyAlignment="1">
      <alignment horizontal="right" vertical="center" wrapText="1"/>
    </xf>
    <xf numFmtId="43" fontId="20" fillId="0" borderId="46" xfId="133" applyNumberFormat="1" applyFont="1" applyBorder="1" applyAlignment="1">
      <alignment horizontal="right" vertical="center" wrapText="1"/>
      <protection/>
    </xf>
    <xf numFmtId="43" fontId="20" fillId="0" borderId="47" xfId="133" applyNumberFormat="1" applyFont="1" applyBorder="1" applyAlignment="1">
      <alignment horizontal="right" vertical="center" wrapText="1"/>
      <protection/>
    </xf>
    <xf numFmtId="0" fontId="35" fillId="6" borderId="65" xfId="133" applyFont="1" applyFill="1" applyBorder="1" applyAlignment="1">
      <alignment horizontal="left" vertical="center"/>
      <protection/>
    </xf>
    <xf numFmtId="0" fontId="35" fillId="6" borderId="17" xfId="133" applyFont="1" applyFill="1" applyBorder="1" applyAlignment="1">
      <alignment horizontal="left" vertical="center"/>
      <protection/>
    </xf>
    <xf numFmtId="0" fontId="35" fillId="6" borderId="66" xfId="133" applyFont="1" applyFill="1" applyBorder="1" applyAlignment="1">
      <alignment horizontal="left" vertical="center"/>
      <protection/>
    </xf>
    <xf numFmtId="43" fontId="50" fillId="6" borderId="46" xfId="0" applyNumberFormat="1" applyFont="1" applyFill="1" applyBorder="1" applyAlignment="1">
      <alignment vertical="center"/>
    </xf>
    <xf numFmtId="43" fontId="50" fillId="6" borderId="47" xfId="0" applyNumberFormat="1" applyFont="1" applyFill="1" applyBorder="1" applyAlignment="1">
      <alignment vertical="center"/>
    </xf>
    <xf numFmtId="0" fontId="21" fillId="55" borderId="61" xfId="133" applyFont="1" applyFill="1" applyBorder="1" applyAlignment="1">
      <alignment horizontal="left" vertical="center" wrapText="1"/>
      <protection/>
    </xf>
    <xf numFmtId="0" fontId="21" fillId="55" borderId="62" xfId="133" applyFont="1" applyFill="1" applyBorder="1" applyAlignment="1">
      <alignment horizontal="left" vertical="center" wrapText="1"/>
      <protection/>
    </xf>
    <xf numFmtId="0" fontId="21" fillId="55" borderId="63" xfId="133" applyFont="1" applyFill="1" applyBorder="1" applyAlignment="1">
      <alignment horizontal="left" vertical="center" wrapText="1"/>
      <protection/>
    </xf>
    <xf numFmtId="43" fontId="20" fillId="0" borderId="67" xfId="133" applyNumberFormat="1" applyFont="1" applyBorder="1" applyAlignment="1">
      <alignment horizontal="right" vertical="center" wrapText="1"/>
      <protection/>
    </xf>
    <xf numFmtId="0" fontId="20" fillId="0" borderId="31" xfId="133" applyFont="1" applyBorder="1" applyAlignment="1">
      <alignment horizontal="left" vertical="center" wrapText="1"/>
      <protection/>
    </xf>
    <xf numFmtId="0" fontId="20" fillId="0" borderId="47" xfId="133" applyFont="1" applyBorder="1" applyAlignment="1">
      <alignment horizontal="left" vertical="center" wrapText="1"/>
      <protection/>
    </xf>
    <xf numFmtId="0" fontId="21" fillId="6" borderId="46" xfId="133" applyFont="1" applyFill="1" applyBorder="1" applyAlignment="1">
      <alignment horizontal="left" vertical="center" wrapText="1"/>
      <protection/>
    </xf>
    <xf numFmtId="49" fontId="20" fillId="0" borderId="31" xfId="133" applyNumberFormat="1" applyFont="1" applyBorder="1" applyAlignment="1">
      <alignment horizontal="left" vertical="center" wrapText="1"/>
      <protection/>
    </xf>
    <xf numFmtId="0" fontId="53" fillId="55" borderId="54" xfId="0" applyFont="1" applyFill="1" applyBorder="1" applyAlignment="1">
      <alignment horizontal="left" vertical="center" wrapText="1"/>
    </xf>
    <xf numFmtId="0" fontId="53" fillId="55" borderId="47" xfId="0" applyFont="1" applyFill="1" applyBorder="1" applyAlignment="1">
      <alignment horizontal="left" vertical="center" wrapText="1"/>
    </xf>
    <xf numFmtId="0" fontId="20" fillId="6" borderId="54" xfId="0" applyFont="1" applyFill="1" applyBorder="1" applyAlignment="1" applyProtection="1">
      <alignment horizontal="left" vertical="center" wrapText="1"/>
      <protection locked="0"/>
    </xf>
    <xf numFmtId="0" fontId="20" fillId="6" borderId="47" xfId="0" applyFont="1" applyFill="1" applyBorder="1" applyAlignment="1" applyProtection="1">
      <alignment horizontal="left" vertical="center" wrapText="1"/>
      <protection locked="0"/>
    </xf>
    <xf numFmtId="171" fontId="53" fillId="6" borderId="67" xfId="98" applyNumberFormat="1" applyFont="1" applyFill="1" applyBorder="1" applyAlignment="1">
      <alignment horizontal="center" vertical="center"/>
    </xf>
    <xf numFmtId="171" fontId="53" fillId="6" borderId="46" xfId="98" applyNumberFormat="1" applyFont="1" applyFill="1" applyBorder="1" applyAlignment="1">
      <alignment horizontal="center" vertical="center"/>
    </xf>
    <xf numFmtId="171" fontId="53" fillId="6" borderId="68" xfId="98" applyNumberFormat="1" applyFont="1" applyFill="1" applyBorder="1" applyAlignment="1">
      <alignment horizontal="center" vertical="center"/>
    </xf>
    <xf numFmtId="0" fontId="52" fillId="0" borderId="54" xfId="0" applyFont="1" applyBorder="1" applyAlignment="1">
      <alignment horizontal="left" vertical="center"/>
    </xf>
    <xf numFmtId="0" fontId="52" fillId="0" borderId="47" xfId="0" applyFont="1" applyBorder="1" applyAlignment="1">
      <alignment horizontal="left" vertical="center"/>
    </xf>
    <xf numFmtId="0" fontId="52" fillId="0" borderId="91" xfId="0" applyFont="1" applyBorder="1" applyAlignment="1">
      <alignment horizontal="left" vertical="center"/>
    </xf>
    <xf numFmtId="0" fontId="52" fillId="0" borderId="29" xfId="0" applyFont="1" applyBorder="1" applyAlignment="1">
      <alignment horizontal="left" vertical="center"/>
    </xf>
    <xf numFmtId="171" fontId="52" fillId="0" borderId="67" xfId="0" applyNumberFormat="1" applyFont="1" applyBorder="1" applyAlignment="1">
      <alignment horizontal="center" vertical="center"/>
    </xf>
    <xf numFmtId="171" fontId="52" fillId="0" borderId="46" xfId="0" applyNumberFormat="1" applyFont="1" applyBorder="1" applyAlignment="1">
      <alignment horizontal="center" vertical="center"/>
    </xf>
    <xf numFmtId="171" fontId="52" fillId="0" borderId="68" xfId="0" applyNumberFormat="1" applyFont="1" applyBorder="1" applyAlignment="1">
      <alignment horizontal="center" vertical="center"/>
    </xf>
    <xf numFmtId="0" fontId="20" fillId="6" borderId="91" xfId="0" applyFont="1" applyFill="1" applyBorder="1" applyAlignment="1" applyProtection="1">
      <alignment horizontal="left" vertical="center" wrapText="1"/>
      <protection locked="0"/>
    </xf>
    <xf numFmtId="0" fontId="20" fillId="6" borderId="29" xfId="0" applyFont="1" applyFill="1" applyBorder="1" applyAlignment="1" applyProtection="1">
      <alignment horizontal="left" vertical="center" wrapText="1"/>
      <protection locked="0"/>
    </xf>
    <xf numFmtId="0" fontId="52" fillId="0" borderId="46" xfId="0" applyFont="1" applyBorder="1" applyAlignment="1">
      <alignment horizontal="center" vertical="center"/>
    </xf>
    <xf numFmtId="0" fontId="52" fillId="0" borderId="68" xfId="0" applyFont="1" applyBorder="1" applyAlignment="1">
      <alignment horizontal="center" vertical="center"/>
    </xf>
    <xf numFmtId="0" fontId="20" fillId="55" borderId="54" xfId="0" applyFont="1" applyFill="1" applyBorder="1" applyAlignment="1" applyProtection="1">
      <alignment horizontal="left" vertical="center" wrapText="1"/>
      <protection locked="0"/>
    </xf>
    <xf numFmtId="0" fontId="20" fillId="55" borderId="46" xfId="0" applyFont="1" applyFill="1" applyBorder="1" applyAlignment="1" applyProtection="1">
      <alignment horizontal="left" vertical="center" wrapText="1"/>
      <protection locked="0"/>
    </xf>
    <xf numFmtId="0" fontId="20" fillId="55" borderId="68" xfId="0" applyFont="1" applyFill="1" applyBorder="1" applyAlignment="1" applyProtection="1">
      <alignment horizontal="left" vertical="center" wrapText="1"/>
      <protection locked="0"/>
    </xf>
    <xf numFmtId="0" fontId="20" fillId="55" borderId="92" xfId="0" applyFont="1" applyFill="1" applyBorder="1" applyAlignment="1" applyProtection="1">
      <alignment horizontal="left" vertical="center" wrapText="1"/>
      <protection locked="0"/>
    </xf>
    <xf numFmtId="0" fontId="20" fillId="55" borderId="82" xfId="0" applyFont="1" applyFill="1" applyBorder="1" applyAlignment="1" applyProtection="1">
      <alignment horizontal="left" vertical="center" wrapText="1"/>
      <protection locked="0"/>
    </xf>
    <xf numFmtId="0" fontId="20" fillId="55" borderId="93" xfId="0" applyFont="1" applyFill="1" applyBorder="1" applyAlignment="1" applyProtection="1">
      <alignment horizontal="left" vertical="center" wrapText="1"/>
      <protection locked="0"/>
    </xf>
    <xf numFmtId="0" fontId="53" fillId="6" borderId="94" xfId="0" applyFont="1" applyFill="1" applyBorder="1" applyAlignment="1">
      <alignment horizontal="left" vertical="center"/>
    </xf>
    <xf numFmtId="0" fontId="53" fillId="6" borderId="95" xfId="0" applyFont="1" applyFill="1" applyBorder="1" applyAlignment="1">
      <alignment horizontal="left" vertical="center"/>
    </xf>
    <xf numFmtId="0" fontId="53" fillId="0" borderId="92" xfId="0" applyFont="1" applyBorder="1" applyAlignment="1">
      <alignment horizontal="left" vertical="center"/>
    </xf>
    <xf numFmtId="0" fontId="53" fillId="0" borderId="82" xfId="0" applyFont="1" applyBorder="1" applyAlignment="1">
      <alignment horizontal="left" vertical="center"/>
    </xf>
    <xf numFmtId="0" fontId="53" fillId="0" borderId="93" xfId="0" applyFont="1" applyBorder="1" applyAlignment="1">
      <alignment horizontal="left" vertical="center"/>
    </xf>
    <xf numFmtId="171" fontId="53" fillId="6" borderId="91" xfId="0" applyNumberFormat="1" applyFont="1" applyFill="1" applyBorder="1" applyAlignment="1">
      <alignment horizontal="center" vertical="center"/>
    </xf>
    <xf numFmtId="171" fontId="53" fillId="6" borderId="26" xfId="0" applyNumberFormat="1" applyFont="1" applyFill="1" applyBorder="1" applyAlignment="1">
      <alignment horizontal="center" vertical="center"/>
    </xf>
    <xf numFmtId="171" fontId="53" fillId="6" borderId="96" xfId="0" applyNumberFormat="1" applyFont="1" applyFill="1" applyBorder="1" applyAlignment="1">
      <alignment horizontal="center" vertical="center"/>
    </xf>
    <xf numFmtId="0" fontId="50" fillId="12" borderId="67" xfId="0" applyFont="1" applyFill="1" applyBorder="1" applyAlignment="1">
      <alignment horizontal="left" vertical="center"/>
    </xf>
    <xf numFmtId="0" fontId="50" fillId="12" borderId="46" xfId="0" applyFont="1" applyFill="1" applyBorder="1" applyAlignment="1">
      <alignment horizontal="left" vertical="center"/>
    </xf>
    <xf numFmtId="0" fontId="50" fillId="12" borderId="47" xfId="0" applyFont="1" applyFill="1" applyBorder="1" applyAlignment="1">
      <alignment horizontal="left" vertical="center"/>
    </xf>
    <xf numFmtId="0" fontId="20" fillId="0" borderId="97" xfId="0" applyFont="1" applyFill="1" applyBorder="1" applyAlignment="1">
      <alignment horizontal="left" vertical="center"/>
    </xf>
    <xf numFmtId="0" fontId="20" fillId="0" borderId="98" xfId="0" applyFont="1" applyFill="1" applyBorder="1" applyAlignment="1">
      <alignment horizontal="left" vertical="center"/>
    </xf>
    <xf numFmtId="0" fontId="53" fillId="0" borderId="99" xfId="0" applyFont="1" applyBorder="1" applyAlignment="1">
      <alignment horizontal="left" vertical="center"/>
    </xf>
    <xf numFmtId="0" fontId="53" fillId="0" borderId="71" xfId="0" applyFont="1" applyBorder="1" applyAlignment="1">
      <alignment horizontal="left" vertical="center"/>
    </xf>
    <xf numFmtId="171" fontId="53" fillId="6" borderId="100" xfId="98" applyNumberFormat="1" applyFont="1" applyFill="1" applyBorder="1" applyAlignment="1">
      <alignment horizontal="center" vertical="center"/>
    </xf>
    <xf numFmtId="171" fontId="53" fillId="6" borderId="26" xfId="98" applyNumberFormat="1" applyFont="1" applyFill="1" applyBorder="1" applyAlignment="1">
      <alignment horizontal="center" vertical="center"/>
    </xf>
    <xf numFmtId="171" fontId="53" fillId="6" borderId="96" xfId="98" applyNumberFormat="1" applyFont="1" applyFill="1" applyBorder="1" applyAlignment="1">
      <alignment horizontal="center" vertical="center"/>
    </xf>
  </cellXfs>
  <cellStyles count="14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5" xfId="101"/>
    <cellStyle name="Currency" xfId="102"/>
    <cellStyle name="Currency [0]" xfId="103"/>
    <cellStyle name="Explanatory Text" xfId="104"/>
    <cellStyle name="Explanatory Text 2" xfId="105"/>
    <cellStyle name="Explanatory Text 3"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10" xfId="131"/>
    <cellStyle name="Normal 2" xfId="132"/>
    <cellStyle name="Normal 3" xfId="133"/>
    <cellStyle name="Normal 4" xfId="134"/>
    <cellStyle name="Normal 5" xfId="135"/>
    <cellStyle name="Normal 6" xfId="136"/>
    <cellStyle name="Normal 7" xfId="137"/>
    <cellStyle name="Normal 8" xfId="138"/>
    <cellStyle name="Note" xfId="139"/>
    <cellStyle name="Note 2" xfId="140"/>
    <cellStyle name="Note 3" xfId="141"/>
    <cellStyle name="Output" xfId="142"/>
    <cellStyle name="Output 2" xfId="143"/>
    <cellStyle name="Output 3" xfId="144"/>
    <cellStyle name="Percent" xfId="145"/>
    <cellStyle name="tahoma" xfId="146"/>
    <cellStyle name="Title" xfId="147"/>
    <cellStyle name="Title 2" xfId="148"/>
    <cellStyle name="Title 3" xfId="149"/>
    <cellStyle name="Total" xfId="150"/>
    <cellStyle name="Total 2" xfId="151"/>
    <cellStyle name="Total 3" xfId="152"/>
    <cellStyle name="Warning Text" xfId="153"/>
    <cellStyle name="Warning Text 2" xfId="154"/>
    <cellStyle name="Warning Text 3"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914400</xdr:colOff>
      <xdr:row>0</xdr:row>
      <xdr:rowOff>0</xdr:rowOff>
    </xdr:from>
    <xdr:to>
      <xdr:col>7</xdr:col>
      <xdr:colOff>1047750</xdr:colOff>
      <xdr:row>2</xdr:row>
      <xdr:rowOff>285750</xdr:rowOff>
    </xdr:to>
    <xdr:pic>
      <xdr:nvPicPr>
        <xdr:cNvPr id="1" name="Picture 1"/>
        <xdr:cNvPicPr preferRelativeResize="1">
          <a:picLocks noChangeAspect="1"/>
        </xdr:cNvPicPr>
      </xdr:nvPicPr>
      <xdr:blipFill>
        <a:blip r:embed="rId1"/>
        <a:stretch>
          <a:fillRect/>
        </a:stretch>
      </xdr:blipFill>
      <xdr:spPr>
        <a:xfrm>
          <a:off x="7972425" y="0"/>
          <a:ext cx="12668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0</xdr:rowOff>
    </xdr:from>
    <xdr:to>
      <xdr:col>5</xdr:col>
      <xdr:colOff>1228725</xdr:colOff>
      <xdr:row>2</xdr:row>
      <xdr:rowOff>190500</xdr:rowOff>
    </xdr:to>
    <xdr:pic>
      <xdr:nvPicPr>
        <xdr:cNvPr id="1" name="Picture 1"/>
        <xdr:cNvPicPr preferRelativeResize="1">
          <a:picLocks noChangeAspect="1"/>
        </xdr:cNvPicPr>
      </xdr:nvPicPr>
      <xdr:blipFill>
        <a:blip r:embed="rId1"/>
        <a:stretch>
          <a:fillRect/>
        </a:stretch>
      </xdr:blipFill>
      <xdr:spPr>
        <a:xfrm>
          <a:off x="5486400" y="0"/>
          <a:ext cx="11620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6</xdr:col>
      <xdr:colOff>9525</xdr:colOff>
      <xdr:row>2</xdr:row>
      <xdr:rowOff>190500</xdr:rowOff>
    </xdr:to>
    <xdr:pic>
      <xdr:nvPicPr>
        <xdr:cNvPr id="1" name="Picture 1"/>
        <xdr:cNvPicPr preferRelativeResize="1">
          <a:picLocks noChangeAspect="1"/>
        </xdr:cNvPicPr>
      </xdr:nvPicPr>
      <xdr:blipFill>
        <a:blip r:embed="rId1"/>
        <a:stretch>
          <a:fillRect/>
        </a:stretch>
      </xdr:blipFill>
      <xdr:spPr>
        <a:xfrm>
          <a:off x="5448300" y="0"/>
          <a:ext cx="1171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942975</xdr:colOff>
      <xdr:row>2</xdr:row>
      <xdr:rowOff>190500</xdr:rowOff>
    </xdr:to>
    <xdr:pic>
      <xdr:nvPicPr>
        <xdr:cNvPr id="1" name="Picture 1"/>
        <xdr:cNvPicPr preferRelativeResize="1">
          <a:picLocks noChangeAspect="1"/>
        </xdr:cNvPicPr>
      </xdr:nvPicPr>
      <xdr:blipFill>
        <a:blip r:embed="rId1"/>
        <a:stretch>
          <a:fillRect/>
        </a:stretch>
      </xdr:blipFill>
      <xdr:spPr>
        <a:xfrm>
          <a:off x="5438775" y="0"/>
          <a:ext cx="9429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1095375</xdr:colOff>
      <xdr:row>2</xdr:row>
      <xdr:rowOff>190500</xdr:rowOff>
    </xdr:to>
    <xdr:pic>
      <xdr:nvPicPr>
        <xdr:cNvPr id="1" name="Picture 4"/>
        <xdr:cNvPicPr preferRelativeResize="1">
          <a:picLocks noChangeAspect="1"/>
        </xdr:cNvPicPr>
      </xdr:nvPicPr>
      <xdr:blipFill>
        <a:blip r:embed="rId1"/>
        <a:stretch>
          <a:fillRect/>
        </a:stretch>
      </xdr:blipFill>
      <xdr:spPr>
        <a:xfrm>
          <a:off x="5686425" y="0"/>
          <a:ext cx="10953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933450</xdr:colOff>
      <xdr:row>3</xdr:row>
      <xdr:rowOff>19050</xdr:rowOff>
    </xdr:to>
    <xdr:pic>
      <xdr:nvPicPr>
        <xdr:cNvPr id="1" name="Picture 2"/>
        <xdr:cNvPicPr preferRelativeResize="1">
          <a:picLocks noChangeAspect="1"/>
        </xdr:cNvPicPr>
      </xdr:nvPicPr>
      <xdr:blipFill>
        <a:blip r:embed="rId1"/>
        <a:stretch>
          <a:fillRect/>
        </a:stretch>
      </xdr:blipFill>
      <xdr:spPr>
        <a:xfrm>
          <a:off x="5514975" y="0"/>
          <a:ext cx="93345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876300</xdr:colOff>
      <xdr:row>2</xdr:row>
      <xdr:rowOff>190500</xdr:rowOff>
    </xdr:to>
    <xdr:pic>
      <xdr:nvPicPr>
        <xdr:cNvPr id="1" name="Picture 1"/>
        <xdr:cNvPicPr preferRelativeResize="1">
          <a:picLocks noChangeAspect="1"/>
        </xdr:cNvPicPr>
      </xdr:nvPicPr>
      <xdr:blipFill>
        <a:blip r:embed="rId1"/>
        <a:stretch>
          <a:fillRect/>
        </a:stretch>
      </xdr:blipFill>
      <xdr:spPr>
        <a:xfrm>
          <a:off x="5029200" y="0"/>
          <a:ext cx="8763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M19"/>
  <sheetViews>
    <sheetView tabSelected="1" workbookViewId="0" topLeftCell="A7">
      <selection activeCell="A7" sqref="A7:C7"/>
    </sheetView>
  </sheetViews>
  <sheetFormatPr defaultColWidth="9.140625" defaultRowHeight="15"/>
  <cols>
    <col min="1" max="1" width="9.28125" style="5" customWidth="1"/>
    <col min="3" max="3" width="36.421875" style="0" customWidth="1"/>
    <col min="4" max="8" width="17.00390625" style="0" customWidth="1"/>
    <col min="10" max="10" width="15.421875" style="0" bestFit="1" customWidth="1"/>
    <col min="11" max="11" width="10.28125" style="0" bestFit="1" customWidth="1"/>
    <col min="12" max="12" width="13.7109375" style="0" customWidth="1"/>
  </cols>
  <sheetData>
    <row r="1" ht="15"/>
    <row r="2" ht="15"/>
    <row r="3" ht="24" customHeight="1"/>
    <row r="4" spans="1:8" ht="51.75" customHeight="1">
      <c r="A4" s="309" t="s">
        <v>354</v>
      </c>
      <c r="B4" s="310"/>
      <c r="C4" s="310"/>
      <c r="D4" s="310"/>
      <c r="E4" s="310"/>
      <c r="F4" s="310"/>
      <c r="G4" s="310"/>
      <c r="H4" s="311"/>
    </row>
    <row r="5" spans="1:8" ht="51.75" customHeight="1">
      <c r="A5" s="294" t="s">
        <v>157</v>
      </c>
      <c r="B5" s="295"/>
      <c r="C5" s="296"/>
      <c r="D5" s="294" t="s">
        <v>351</v>
      </c>
      <c r="E5" s="295"/>
      <c r="F5" s="295"/>
      <c r="G5" s="295"/>
      <c r="H5" s="296"/>
    </row>
    <row r="6" spans="1:8" ht="51.75" customHeight="1">
      <c r="A6" s="312" t="s">
        <v>353</v>
      </c>
      <c r="B6" s="313"/>
      <c r="C6" s="313"/>
      <c r="D6" s="313"/>
      <c r="E6" s="313"/>
      <c r="F6" s="313"/>
      <c r="G6" s="313"/>
      <c r="H6" s="314"/>
    </row>
    <row r="7" spans="1:12" ht="51.75" customHeight="1">
      <c r="A7" s="303" t="s">
        <v>341</v>
      </c>
      <c r="B7" s="304"/>
      <c r="C7" s="305"/>
      <c r="D7" s="297">
        <f>'DIVISION 1 Preminlinaries'!D22:F22</f>
        <v>0</v>
      </c>
      <c r="E7" s="298"/>
      <c r="F7" s="298"/>
      <c r="G7" s="298"/>
      <c r="H7" s="299"/>
      <c r="K7" s="6"/>
      <c r="L7" s="6"/>
    </row>
    <row r="8" spans="1:12" ht="51.75" customHeight="1">
      <c r="A8" s="300" t="s">
        <v>243</v>
      </c>
      <c r="B8" s="301"/>
      <c r="C8" s="302"/>
      <c r="D8" s="297">
        <f>'DIVISION 2 STRUCTURE'!D124:F124</f>
        <v>0</v>
      </c>
      <c r="E8" s="298"/>
      <c r="F8" s="298"/>
      <c r="G8" s="298"/>
      <c r="H8" s="299"/>
      <c r="K8" s="6"/>
      <c r="L8" s="6"/>
    </row>
    <row r="9" spans="1:12" ht="51.75" customHeight="1">
      <c r="A9" s="303" t="s">
        <v>342</v>
      </c>
      <c r="B9" s="304"/>
      <c r="C9" s="305"/>
      <c r="D9" s="297">
        <f>'Division 3 Electrical works'!C29:F29</f>
        <v>0</v>
      </c>
      <c r="E9" s="298"/>
      <c r="F9" s="298"/>
      <c r="G9" s="298"/>
      <c r="H9" s="299"/>
      <c r="K9" s="6"/>
      <c r="L9" s="6"/>
    </row>
    <row r="10" spans="1:12" ht="51.75" customHeight="1">
      <c r="A10" s="291" t="s">
        <v>338</v>
      </c>
      <c r="B10" s="292"/>
      <c r="C10" s="293"/>
      <c r="D10" s="297">
        <f>'Division 4 Toilets'!D29:F29</f>
        <v>0</v>
      </c>
      <c r="E10" s="298"/>
      <c r="F10" s="298"/>
      <c r="G10" s="298"/>
      <c r="H10" s="299"/>
      <c r="K10" s="6"/>
      <c r="L10" s="6"/>
    </row>
    <row r="11" spans="1:12" ht="51.75" customHeight="1">
      <c r="A11" s="303" t="s">
        <v>343</v>
      </c>
      <c r="B11" s="304"/>
      <c r="C11" s="305"/>
      <c r="D11" s="297">
        <f>'Division 5 Septic'!C45:F45</f>
        <v>0</v>
      </c>
      <c r="E11" s="298"/>
      <c r="F11" s="298"/>
      <c r="G11" s="298"/>
      <c r="H11" s="299"/>
      <c r="K11" s="6"/>
      <c r="L11" s="6"/>
    </row>
    <row r="12" spans="1:12" ht="51.75" customHeight="1">
      <c r="A12" s="303" t="s">
        <v>344</v>
      </c>
      <c r="B12" s="304"/>
      <c r="C12" s="305"/>
      <c r="D12" s="297">
        <f>'Division 6 External works'!F11</f>
        <v>0</v>
      </c>
      <c r="E12" s="298"/>
      <c r="F12" s="298"/>
      <c r="G12" s="298"/>
      <c r="H12" s="299"/>
      <c r="K12" s="6"/>
      <c r="L12" s="6"/>
    </row>
    <row r="13" spans="1:13" ht="51.75" customHeight="1">
      <c r="A13" s="315" t="s">
        <v>52</v>
      </c>
      <c r="B13" s="316"/>
      <c r="C13" s="317"/>
      <c r="D13" s="306">
        <f>SUM(D7:H12)</f>
        <v>0</v>
      </c>
      <c r="E13" s="307"/>
      <c r="F13" s="307"/>
      <c r="G13" s="307"/>
      <c r="H13" s="308"/>
      <c r="K13" s="63"/>
      <c r="L13" s="6"/>
      <c r="M13" s="61"/>
    </row>
    <row r="16" spans="5:7" ht="14.25">
      <c r="E16" s="58"/>
      <c r="F16" s="6"/>
      <c r="G16" s="60"/>
    </row>
    <row r="19" ht="14.25">
      <c r="E19" s="59"/>
    </row>
  </sheetData>
  <sheetProtection/>
  <mergeCells count="17">
    <mergeCell ref="D13:H13"/>
    <mergeCell ref="A4:H4"/>
    <mergeCell ref="A6:H6"/>
    <mergeCell ref="D7:H7"/>
    <mergeCell ref="A7:C7"/>
    <mergeCell ref="A13:C13"/>
    <mergeCell ref="A11:C11"/>
    <mergeCell ref="A12:C12"/>
    <mergeCell ref="D11:H11"/>
    <mergeCell ref="D12:H12"/>
    <mergeCell ref="D5:H5"/>
    <mergeCell ref="A5:C5"/>
    <mergeCell ref="D8:H8"/>
    <mergeCell ref="D9:H9"/>
    <mergeCell ref="D10:H10"/>
    <mergeCell ref="A8:C8"/>
    <mergeCell ref="A9:C9"/>
  </mergeCells>
  <printOptions/>
  <pageMargins left="0.9055118110236221" right="0.7086614173228347" top="0.7480314960629921" bottom="0.7480314960629921" header="0.31496062992125984" footer="0.31496062992125984"/>
  <pageSetup horizontalDpi="600" verticalDpi="600" orientation="landscape" scale="85" r:id="rId2"/>
  <headerFooter>
    <oddHeader>&amp;LAWF-CAMPO-CAMEROUN-2021&amp;RBQ</oddHeader>
    <oddFooter>&amp;LGrand summary&amp;RHQ-CA</oddFooter>
  </headerFooter>
  <drawing r:id="rId1"/>
</worksheet>
</file>

<file path=xl/worksheets/sheet2.xml><?xml version="1.0" encoding="utf-8"?>
<worksheet xmlns="http://schemas.openxmlformats.org/spreadsheetml/2006/main" xmlns:r="http://schemas.openxmlformats.org/officeDocument/2006/relationships">
  <dimension ref="A4:J23"/>
  <sheetViews>
    <sheetView workbookViewId="0" topLeftCell="A13">
      <selection activeCell="B9" sqref="B9"/>
    </sheetView>
  </sheetViews>
  <sheetFormatPr defaultColWidth="9.140625" defaultRowHeight="15"/>
  <cols>
    <col min="1" max="1" width="7.7109375" style="0" customWidth="1"/>
    <col min="2" max="2" width="48.28125" style="0" customWidth="1"/>
    <col min="3" max="3" width="7.28125" style="0" customWidth="1"/>
    <col min="4" max="4" width="5.00390625" style="0" customWidth="1"/>
    <col min="5" max="5" width="13.00390625" style="6" customWidth="1"/>
    <col min="6" max="6" width="19.28125" style="6" customWidth="1"/>
  </cols>
  <sheetData>
    <row r="1" ht="18" customHeight="1"/>
    <row r="2" ht="17.25" customHeight="1"/>
    <row r="3" ht="17.25" customHeight="1"/>
    <row r="4" spans="1:6" ht="41.25" customHeight="1">
      <c r="A4" s="318" t="s">
        <v>244</v>
      </c>
      <c r="B4" s="319"/>
      <c r="C4" s="319"/>
      <c r="D4" s="319"/>
      <c r="E4" s="319"/>
      <c r="F4" s="320"/>
    </row>
    <row r="5" spans="1:6" ht="28.5" customHeight="1" thickBot="1">
      <c r="A5" s="16" t="s">
        <v>0</v>
      </c>
      <c r="B5" s="19" t="s">
        <v>1</v>
      </c>
      <c r="C5" s="16" t="s">
        <v>2</v>
      </c>
      <c r="D5" s="16" t="s">
        <v>3</v>
      </c>
      <c r="E5" s="17" t="s">
        <v>349</v>
      </c>
      <c r="F5" s="32" t="s">
        <v>350</v>
      </c>
    </row>
    <row r="6" spans="1:6" ht="24" customHeight="1">
      <c r="A6" s="321" t="s">
        <v>26</v>
      </c>
      <c r="B6" s="322"/>
      <c r="C6" s="322"/>
      <c r="D6" s="322"/>
      <c r="E6" s="322"/>
      <c r="F6" s="323"/>
    </row>
    <row r="7" spans="1:10" ht="71.25" customHeight="1">
      <c r="A7" s="18" t="s">
        <v>5</v>
      </c>
      <c r="B7" s="25" t="s">
        <v>22</v>
      </c>
      <c r="C7" s="336" t="s">
        <v>15</v>
      </c>
      <c r="D7" s="337"/>
      <c r="E7" s="337"/>
      <c r="F7" s="338"/>
      <c r="I7" s="26"/>
      <c r="J7" s="26"/>
    </row>
    <row r="8" spans="1:10" ht="74.25" customHeight="1">
      <c r="A8" s="15" t="s">
        <v>6</v>
      </c>
      <c r="B8" s="212" t="s">
        <v>241</v>
      </c>
      <c r="C8" s="339" t="s">
        <v>15</v>
      </c>
      <c r="D8" s="340"/>
      <c r="E8" s="340"/>
      <c r="F8" s="341"/>
      <c r="H8" s="26"/>
      <c r="I8" s="27"/>
      <c r="J8" s="26"/>
    </row>
    <row r="9" spans="1:10" ht="102" customHeight="1">
      <c r="A9" s="15" t="s">
        <v>7</v>
      </c>
      <c r="B9" s="28" t="s">
        <v>20</v>
      </c>
      <c r="C9" s="339" t="s">
        <v>15</v>
      </c>
      <c r="D9" s="340"/>
      <c r="E9" s="340"/>
      <c r="F9" s="341"/>
      <c r="I9" s="26"/>
      <c r="J9" s="26"/>
    </row>
    <row r="10" spans="1:6" ht="45.75" customHeight="1">
      <c r="A10" s="15" t="s">
        <v>8</v>
      </c>
      <c r="B10" s="24" t="s">
        <v>21</v>
      </c>
      <c r="C10" s="339" t="s">
        <v>15</v>
      </c>
      <c r="D10" s="340"/>
      <c r="E10" s="340"/>
      <c r="F10" s="341"/>
    </row>
    <row r="11" spans="1:6" ht="61.5" customHeight="1">
      <c r="A11" s="21" t="s">
        <v>16</v>
      </c>
      <c r="B11" s="213" t="s">
        <v>242</v>
      </c>
      <c r="C11" s="342" t="s">
        <v>15</v>
      </c>
      <c r="D11" s="343"/>
      <c r="E11" s="343"/>
      <c r="F11" s="344"/>
    </row>
    <row r="12" spans="1:6" ht="49.5" customHeight="1">
      <c r="A12" s="324" t="s">
        <v>25</v>
      </c>
      <c r="B12" s="325"/>
      <c r="C12" s="326"/>
      <c r="D12" s="327"/>
      <c r="E12" s="327"/>
      <c r="F12" s="328"/>
    </row>
    <row r="13" spans="1:6" ht="21" customHeight="1">
      <c r="A13" s="331" t="s">
        <v>24</v>
      </c>
      <c r="B13" s="332"/>
      <c r="C13" s="332"/>
      <c r="D13" s="332"/>
      <c r="E13" s="332"/>
      <c r="F13" s="333"/>
    </row>
    <row r="14" spans="1:6" ht="14.25">
      <c r="A14" s="3"/>
      <c r="B14" s="4"/>
      <c r="C14" s="12"/>
      <c r="D14" s="3"/>
      <c r="E14" s="7"/>
      <c r="F14" s="9"/>
    </row>
    <row r="15" spans="1:6" ht="55.5" customHeight="1">
      <c r="A15" s="15" t="s">
        <v>4</v>
      </c>
      <c r="B15" s="28" t="s">
        <v>23</v>
      </c>
      <c r="C15" s="11">
        <v>1</v>
      </c>
      <c r="D15" s="2" t="s">
        <v>288</v>
      </c>
      <c r="E15" s="8"/>
      <c r="F15" s="275">
        <f>C15*E15</f>
        <v>0</v>
      </c>
    </row>
    <row r="16" spans="1:6" ht="97.5" customHeight="1">
      <c r="A16" s="15" t="s">
        <v>18</v>
      </c>
      <c r="B16" s="50" t="s">
        <v>352</v>
      </c>
      <c r="C16" s="11">
        <v>1</v>
      </c>
      <c r="D16" s="2" t="s">
        <v>17</v>
      </c>
      <c r="E16" s="8"/>
      <c r="F16" s="275">
        <f>C16*E16</f>
        <v>0</v>
      </c>
    </row>
    <row r="17" spans="1:6" ht="97.5" customHeight="1">
      <c r="A17" s="15" t="s">
        <v>19</v>
      </c>
      <c r="B17" s="91" t="s">
        <v>111</v>
      </c>
      <c r="C17" s="11">
        <v>1</v>
      </c>
      <c r="D17" s="2" t="s">
        <v>50</v>
      </c>
      <c r="E17" s="8"/>
      <c r="F17" s="275">
        <f>C17*E17</f>
        <v>0</v>
      </c>
    </row>
    <row r="18" spans="1:6" ht="43.5" customHeight="1">
      <c r="A18" s="334" t="s">
        <v>27</v>
      </c>
      <c r="B18" s="335"/>
      <c r="C18" s="273"/>
      <c r="D18" s="274"/>
      <c r="E18" s="274"/>
      <c r="F18" s="276">
        <f>SUM(F15:F17)</f>
        <v>0</v>
      </c>
    </row>
    <row r="19" spans="1:6" ht="30" customHeight="1">
      <c r="A19" s="345" t="s">
        <v>9</v>
      </c>
      <c r="B19" s="346"/>
      <c r="C19" s="346"/>
      <c r="D19" s="346"/>
      <c r="E19" s="346"/>
      <c r="F19" s="347"/>
    </row>
    <row r="20" spans="1:6" ht="49.5" customHeight="1">
      <c r="A20" s="329" t="str">
        <f>A12</f>
        <v>SUBTOTAL DIVISION 1 SUBDIVISION 1 -NOTES-</v>
      </c>
      <c r="B20" s="329"/>
      <c r="C20" s="329"/>
      <c r="D20" s="351" t="s">
        <v>15</v>
      </c>
      <c r="E20" s="352"/>
      <c r="F20" s="353"/>
    </row>
    <row r="21" spans="1:6" ht="49.5" customHeight="1">
      <c r="A21" s="330" t="str">
        <f>A18</f>
        <v>SUBTOTAL DIVISION 1 SUBDIVISION 2 -PRELIMINARIES-</v>
      </c>
      <c r="B21" s="330"/>
      <c r="C21" s="330"/>
      <c r="D21" s="354">
        <f>F18</f>
        <v>0</v>
      </c>
      <c r="E21" s="355"/>
      <c r="F21" s="356"/>
    </row>
    <row r="22" spans="1:8" ht="49.5" customHeight="1">
      <c r="A22" s="357" t="s">
        <v>51</v>
      </c>
      <c r="B22" s="358"/>
      <c r="C22" s="359"/>
      <c r="D22" s="348">
        <f>D21</f>
        <v>0</v>
      </c>
      <c r="E22" s="349"/>
      <c r="F22" s="350"/>
      <c r="H22" s="211"/>
    </row>
    <row r="23" spans="1:6" ht="14.25">
      <c r="A23" s="1"/>
      <c r="B23" s="1"/>
      <c r="C23" s="1"/>
      <c r="D23" s="1"/>
      <c r="E23" s="10"/>
      <c r="F23" s="10"/>
    </row>
  </sheetData>
  <sheetProtection/>
  <mergeCells count="18">
    <mergeCell ref="C9:F9"/>
    <mergeCell ref="C10:F10"/>
    <mergeCell ref="C11:F11"/>
    <mergeCell ref="A19:F19"/>
    <mergeCell ref="D22:F22"/>
    <mergeCell ref="D20:F20"/>
    <mergeCell ref="D21:F21"/>
    <mergeCell ref="A22:C22"/>
    <mergeCell ref="A4:F4"/>
    <mergeCell ref="A6:F6"/>
    <mergeCell ref="A12:B12"/>
    <mergeCell ref="C12:F12"/>
    <mergeCell ref="A20:C20"/>
    <mergeCell ref="A21:C21"/>
    <mergeCell ref="A13:F13"/>
    <mergeCell ref="A18:B18"/>
    <mergeCell ref="C7:F7"/>
    <mergeCell ref="C8:F8"/>
  </mergeCells>
  <printOptions horizontalCentered="1"/>
  <pageMargins left="0.2362204724409449" right="0.2362204724409449" top="0.7480314960629921" bottom="0.7480314960629921" header="0.31496062992125984" footer="0.31496062992125984"/>
  <pageSetup fitToWidth="0" horizontalDpi="600" verticalDpi="600" orientation="portrait" r:id="rId2"/>
  <headerFooter>
    <oddHeader>&amp;LAWF-CAMPO-CAMEROON-2021&amp;RBQ</oddHeader>
    <oddFooter>&amp;L&amp;A&amp;CPage &amp;P of &amp;N Pages&amp;RHQ</oddFooter>
  </headerFooter>
  <rowBreaks count="1" manualBreakCount="1">
    <brk id="12" max="6" man="1"/>
  </rowBreaks>
  <drawing r:id="rId1"/>
</worksheet>
</file>

<file path=xl/worksheets/sheet3.xml><?xml version="1.0" encoding="utf-8"?>
<worksheet xmlns="http://schemas.openxmlformats.org/spreadsheetml/2006/main" xmlns:r="http://schemas.openxmlformats.org/officeDocument/2006/relationships">
  <dimension ref="A1:L124"/>
  <sheetViews>
    <sheetView zoomScaleSheetLayoutView="87" zoomScalePageLayoutView="75" workbookViewId="0" topLeftCell="A64">
      <selection activeCell="B96" sqref="B96"/>
    </sheetView>
  </sheetViews>
  <sheetFormatPr defaultColWidth="9.140625" defaultRowHeight="15"/>
  <cols>
    <col min="1" max="1" width="6.7109375" style="5" customWidth="1"/>
    <col min="2" max="2" width="48.28125" style="0" customWidth="1"/>
    <col min="3" max="3" width="8.140625" style="113" customWidth="1"/>
    <col min="4" max="4" width="6.57421875" style="100" customWidth="1"/>
    <col min="5" max="5" width="12.00390625" style="100" customWidth="1"/>
    <col min="6" max="6" width="17.421875" style="115" customWidth="1"/>
    <col min="7" max="7" width="11.140625" style="0" bestFit="1" customWidth="1"/>
    <col min="9" max="9" width="4.7109375" style="0" bestFit="1" customWidth="1"/>
  </cols>
  <sheetData>
    <row r="1" spans="5:6" ht="18" customHeight="1">
      <c r="E1" s="98"/>
      <c r="F1" s="114"/>
    </row>
    <row r="2" spans="5:6" ht="17.25" customHeight="1">
      <c r="E2" s="98"/>
      <c r="F2" s="114"/>
    </row>
    <row r="3" spans="5:6" ht="17.25" customHeight="1">
      <c r="E3" s="98"/>
      <c r="F3" s="114"/>
    </row>
    <row r="4" spans="1:6" ht="25.5" customHeight="1">
      <c r="A4" s="368" t="s">
        <v>315</v>
      </c>
      <c r="B4" s="369"/>
      <c r="C4" s="369"/>
      <c r="D4" s="369"/>
      <c r="E4" s="369"/>
      <c r="F4" s="370"/>
    </row>
    <row r="5" spans="1:6" ht="30" customHeight="1" thickBot="1">
      <c r="A5" s="16" t="s">
        <v>0</v>
      </c>
      <c r="B5" s="20" t="s">
        <v>1</v>
      </c>
      <c r="C5" s="71" t="s">
        <v>2</v>
      </c>
      <c r="D5" s="16" t="s">
        <v>3</v>
      </c>
      <c r="E5" s="17" t="s">
        <v>349</v>
      </c>
      <c r="F5" s="97" t="s">
        <v>350</v>
      </c>
    </row>
    <row r="6" spans="1:6" ht="24" customHeight="1">
      <c r="A6" s="380" t="s">
        <v>112</v>
      </c>
      <c r="B6" s="381"/>
      <c r="C6" s="381"/>
      <c r="D6" s="381"/>
      <c r="E6" s="381"/>
      <c r="F6" s="382"/>
    </row>
    <row r="7" spans="1:6" ht="24" customHeight="1">
      <c r="A7" s="360" t="s">
        <v>116</v>
      </c>
      <c r="B7" s="361"/>
      <c r="C7" s="139"/>
      <c r="D7" s="99"/>
      <c r="E7" s="99"/>
      <c r="F7" s="140"/>
    </row>
    <row r="8" spans="1:6" ht="24" customHeight="1">
      <c r="A8" s="3" t="s">
        <v>28</v>
      </c>
      <c r="B8" s="137" t="s">
        <v>158</v>
      </c>
      <c r="C8" s="72">
        <f>12*35</f>
        <v>420</v>
      </c>
      <c r="D8" s="13" t="s">
        <v>245</v>
      </c>
      <c r="E8" s="13"/>
      <c r="F8" s="277">
        <f>C8*E8</f>
        <v>0</v>
      </c>
    </row>
    <row r="9" spans="1:6" ht="43.5" customHeight="1">
      <c r="A9" s="3" t="s">
        <v>10</v>
      </c>
      <c r="B9" s="137" t="s">
        <v>48</v>
      </c>
      <c r="C9" s="95">
        <f>12*35</f>
        <v>420</v>
      </c>
      <c r="D9" s="3" t="s">
        <v>245</v>
      </c>
      <c r="E9" s="7"/>
      <c r="F9" s="277">
        <f aca="true" t="shared" si="0" ref="F9:F19">C9*E9</f>
        <v>0</v>
      </c>
    </row>
    <row r="10" spans="1:6" ht="43.5" customHeight="1">
      <c r="A10" s="3" t="s">
        <v>29</v>
      </c>
      <c r="B10" s="38" t="s">
        <v>247</v>
      </c>
      <c r="C10" s="73">
        <f>220*1.5*0.6</f>
        <v>198</v>
      </c>
      <c r="D10" s="34" t="s">
        <v>246</v>
      </c>
      <c r="E10" s="8"/>
      <c r="F10" s="277">
        <f t="shared" si="0"/>
        <v>0</v>
      </c>
    </row>
    <row r="11" spans="1:6" ht="43.5" customHeight="1">
      <c r="A11" s="3" t="s">
        <v>30</v>
      </c>
      <c r="B11" s="38" t="s">
        <v>49</v>
      </c>
      <c r="C11" s="77">
        <f>1.25*0.4*220</f>
        <v>110</v>
      </c>
      <c r="D11" s="34" t="s">
        <v>246</v>
      </c>
      <c r="E11" s="36"/>
      <c r="F11" s="277">
        <f t="shared" si="0"/>
        <v>0</v>
      </c>
    </row>
    <row r="12" spans="1:7" ht="43.5" customHeight="1">
      <c r="A12" s="3" t="s">
        <v>113</v>
      </c>
      <c r="B12" s="118" t="s">
        <v>83</v>
      </c>
      <c r="C12" s="134">
        <f>1.25*0.2*220</f>
        <v>55</v>
      </c>
      <c r="D12" s="135" t="s">
        <v>246</v>
      </c>
      <c r="E12" s="136"/>
      <c r="F12" s="277">
        <f t="shared" si="0"/>
        <v>0</v>
      </c>
      <c r="G12" s="210"/>
    </row>
    <row r="13" spans="1:6" ht="26.25" customHeight="1">
      <c r="A13" s="399" t="s">
        <v>291</v>
      </c>
      <c r="B13" s="400"/>
      <c r="C13" s="73"/>
      <c r="D13" s="2"/>
      <c r="E13" s="8"/>
      <c r="F13" s="277">
        <f t="shared" si="0"/>
        <v>0</v>
      </c>
    </row>
    <row r="14" spans="1:6" ht="36.75" customHeight="1">
      <c r="A14" s="65" t="s">
        <v>114</v>
      </c>
      <c r="B14" s="81" t="s">
        <v>248</v>
      </c>
      <c r="C14" s="73">
        <v>33</v>
      </c>
      <c r="D14" s="2" t="s">
        <v>246</v>
      </c>
      <c r="E14" s="8"/>
      <c r="F14" s="277">
        <f t="shared" si="0"/>
        <v>0</v>
      </c>
    </row>
    <row r="15" spans="1:6" ht="36.75" customHeight="1">
      <c r="A15" s="65" t="s">
        <v>115</v>
      </c>
      <c r="B15" s="30" t="s">
        <v>67</v>
      </c>
      <c r="C15" s="73">
        <v>26</v>
      </c>
      <c r="D15" s="2" t="s">
        <v>246</v>
      </c>
      <c r="E15" s="8"/>
      <c r="F15" s="277">
        <f t="shared" si="0"/>
        <v>0</v>
      </c>
    </row>
    <row r="16" spans="1:6" ht="36.75" customHeight="1">
      <c r="A16" s="65" t="s">
        <v>159</v>
      </c>
      <c r="B16" s="81" t="s">
        <v>66</v>
      </c>
      <c r="C16" s="73">
        <v>2</v>
      </c>
      <c r="D16" s="2" t="s">
        <v>246</v>
      </c>
      <c r="E16" s="8"/>
      <c r="F16" s="277">
        <f t="shared" si="0"/>
        <v>0</v>
      </c>
    </row>
    <row r="17" spans="1:6" ht="36.75" customHeight="1">
      <c r="A17" s="65" t="s">
        <v>168</v>
      </c>
      <c r="B17" s="118" t="s">
        <v>249</v>
      </c>
      <c r="C17" s="77">
        <v>15</v>
      </c>
      <c r="D17" s="34" t="s">
        <v>246</v>
      </c>
      <c r="E17" s="36"/>
      <c r="F17" s="277">
        <f t="shared" si="0"/>
        <v>0</v>
      </c>
    </row>
    <row r="18" spans="1:6" ht="36.75" customHeight="1">
      <c r="A18" s="65" t="s">
        <v>169</v>
      </c>
      <c r="B18" s="118" t="s">
        <v>250</v>
      </c>
      <c r="C18" s="77">
        <v>12</v>
      </c>
      <c r="D18" s="34" t="s">
        <v>246</v>
      </c>
      <c r="E18" s="36"/>
      <c r="F18" s="277">
        <f t="shared" si="0"/>
        <v>0</v>
      </c>
    </row>
    <row r="19" spans="1:6" ht="36.75" customHeight="1">
      <c r="A19" s="219" t="s">
        <v>170</v>
      </c>
      <c r="B19" s="118" t="s">
        <v>66</v>
      </c>
      <c r="C19" s="77">
        <v>8</v>
      </c>
      <c r="D19" s="34" t="s">
        <v>246</v>
      </c>
      <c r="E19" s="36"/>
      <c r="F19" s="277">
        <f t="shared" si="0"/>
        <v>0</v>
      </c>
    </row>
    <row r="20" spans="1:6" ht="49.5" customHeight="1" thickBot="1">
      <c r="A20" s="374" t="s">
        <v>143</v>
      </c>
      <c r="B20" s="374"/>
      <c r="C20" s="221"/>
      <c r="D20" s="222"/>
      <c r="E20" s="222"/>
      <c r="F20" s="278">
        <f>SUM(F8:F19)</f>
        <v>0</v>
      </c>
    </row>
    <row r="21" spans="1:6" ht="30" customHeight="1" thickTop="1">
      <c r="A21" s="371" t="s">
        <v>62</v>
      </c>
      <c r="B21" s="372"/>
      <c r="C21" s="372"/>
      <c r="D21" s="372"/>
      <c r="E21" s="372"/>
      <c r="F21" s="373"/>
    </row>
    <row r="22" spans="1:6" ht="16.5" customHeight="1">
      <c r="A22" s="375" t="s">
        <v>117</v>
      </c>
      <c r="B22" s="376"/>
      <c r="C22" s="376"/>
      <c r="D22" s="376"/>
      <c r="E22" s="376"/>
      <c r="F22" s="377"/>
    </row>
    <row r="23" spans="1:6" ht="44.25" customHeight="1">
      <c r="A23" s="67" t="s">
        <v>11</v>
      </c>
      <c r="B23" s="30" t="s">
        <v>251</v>
      </c>
      <c r="C23" s="75">
        <v>33</v>
      </c>
      <c r="D23" s="67" t="s">
        <v>246</v>
      </c>
      <c r="E23" s="41"/>
      <c r="F23" s="277">
        <f aca="true" t="shared" si="1" ref="F23:F38">C23*E23</f>
        <v>0</v>
      </c>
    </row>
    <row r="24" spans="1:6" ht="47.25" customHeight="1">
      <c r="A24" s="78" t="s">
        <v>63</v>
      </c>
      <c r="B24" s="30" t="s">
        <v>119</v>
      </c>
      <c r="C24" s="79">
        <v>450</v>
      </c>
      <c r="D24" s="78" t="s">
        <v>255</v>
      </c>
      <c r="E24" s="80"/>
      <c r="F24" s="277">
        <f t="shared" si="1"/>
        <v>0</v>
      </c>
    </row>
    <row r="25" spans="1:6" ht="42" customHeight="1">
      <c r="A25" s="66" t="s">
        <v>31</v>
      </c>
      <c r="B25" s="30" t="s">
        <v>160</v>
      </c>
      <c r="C25" s="74">
        <v>450</v>
      </c>
      <c r="D25" s="66" t="s">
        <v>255</v>
      </c>
      <c r="E25" s="40"/>
      <c r="F25" s="277">
        <f t="shared" si="1"/>
        <v>0</v>
      </c>
    </row>
    <row r="26" spans="1:6" ht="42" customHeight="1">
      <c r="A26" s="66" t="s">
        <v>32</v>
      </c>
      <c r="B26" s="93" t="s">
        <v>144</v>
      </c>
      <c r="C26" s="74">
        <v>470</v>
      </c>
      <c r="D26" s="66" t="s">
        <v>139</v>
      </c>
      <c r="E26" s="40"/>
      <c r="F26" s="277">
        <f t="shared" si="1"/>
        <v>0</v>
      </c>
    </row>
    <row r="27" spans="1:6" ht="29.25" customHeight="1">
      <c r="A27" s="401" t="s">
        <v>118</v>
      </c>
      <c r="B27" s="402"/>
      <c r="C27" s="74"/>
      <c r="D27" s="66"/>
      <c r="E27" s="40"/>
      <c r="F27" s="277">
        <f t="shared" si="1"/>
        <v>0</v>
      </c>
    </row>
    <row r="28" spans="1:12" ht="30" customHeight="1">
      <c r="A28" s="66" t="s">
        <v>33</v>
      </c>
      <c r="B28" s="30" t="s">
        <v>252</v>
      </c>
      <c r="C28" s="74">
        <v>10</v>
      </c>
      <c r="D28" s="66" t="s">
        <v>246</v>
      </c>
      <c r="E28" s="40"/>
      <c r="F28" s="277">
        <f t="shared" si="1"/>
        <v>0</v>
      </c>
      <c r="G28" s="214"/>
      <c r="H28" s="214"/>
      <c r="I28" s="214"/>
      <c r="J28" s="214"/>
      <c r="K28" s="214"/>
      <c r="L28" s="214"/>
    </row>
    <row r="29" spans="1:12" ht="30" customHeight="1">
      <c r="A29" s="66" t="s">
        <v>34</v>
      </c>
      <c r="B29" s="30" t="s">
        <v>253</v>
      </c>
      <c r="C29" s="74">
        <v>3</v>
      </c>
      <c r="D29" s="66" t="s">
        <v>246</v>
      </c>
      <c r="E29" s="40"/>
      <c r="F29" s="277">
        <f t="shared" si="1"/>
        <v>0</v>
      </c>
      <c r="G29" s="214"/>
      <c r="H29" s="214"/>
      <c r="I29" s="214"/>
      <c r="J29" s="214"/>
      <c r="K29" s="214"/>
      <c r="L29" s="214"/>
    </row>
    <row r="30" spans="1:12" ht="41.25">
      <c r="A30" s="66" t="s">
        <v>35</v>
      </c>
      <c r="B30" s="30" t="s">
        <v>171</v>
      </c>
      <c r="C30" s="74">
        <v>150</v>
      </c>
      <c r="D30" s="66" t="s">
        <v>255</v>
      </c>
      <c r="E30" s="40"/>
      <c r="F30" s="277">
        <f t="shared" si="1"/>
        <v>0</v>
      </c>
      <c r="G30" s="214"/>
      <c r="H30" s="214"/>
      <c r="I30" s="214"/>
      <c r="J30" s="214"/>
      <c r="K30" s="214"/>
      <c r="L30" s="214"/>
    </row>
    <row r="31" spans="1:6" ht="24" customHeight="1">
      <c r="A31" s="66" t="s">
        <v>46</v>
      </c>
      <c r="B31" s="30" t="s">
        <v>162</v>
      </c>
      <c r="C31" s="74">
        <v>120</v>
      </c>
      <c r="D31" s="66" t="s">
        <v>255</v>
      </c>
      <c r="E31" s="40"/>
      <c r="F31" s="277">
        <f t="shared" si="1"/>
        <v>0</v>
      </c>
    </row>
    <row r="32" spans="1:6" ht="24" customHeight="1">
      <c r="A32" s="82" t="s">
        <v>47</v>
      </c>
      <c r="B32" s="207" t="s">
        <v>254</v>
      </c>
      <c r="C32" s="215">
        <v>40</v>
      </c>
      <c r="D32" s="82" t="s">
        <v>245</v>
      </c>
      <c r="E32" s="216"/>
      <c r="F32" s="277">
        <f t="shared" si="1"/>
        <v>0</v>
      </c>
    </row>
    <row r="33" spans="1:6" ht="35.25" customHeight="1">
      <c r="A33" s="365" t="s">
        <v>296</v>
      </c>
      <c r="B33" s="366"/>
      <c r="C33" s="79"/>
      <c r="D33" s="78"/>
      <c r="E33" s="80"/>
      <c r="F33" s="277"/>
    </row>
    <row r="34" spans="1:6" ht="41.25">
      <c r="A34" s="66" t="s">
        <v>161</v>
      </c>
      <c r="B34" s="30" t="s">
        <v>256</v>
      </c>
      <c r="C34" s="74">
        <v>3</v>
      </c>
      <c r="D34" s="66" t="s">
        <v>246</v>
      </c>
      <c r="E34" s="40"/>
      <c r="F34" s="277">
        <f t="shared" si="1"/>
        <v>0</v>
      </c>
    </row>
    <row r="35" spans="1:6" ht="45.75" customHeight="1">
      <c r="A35" s="66" t="s">
        <v>163</v>
      </c>
      <c r="B35" s="30" t="s">
        <v>238</v>
      </c>
      <c r="C35" s="209">
        <v>60</v>
      </c>
      <c r="D35" s="208" t="s">
        <v>255</v>
      </c>
      <c r="E35" s="203"/>
      <c r="F35" s="277">
        <f t="shared" si="1"/>
        <v>0</v>
      </c>
    </row>
    <row r="36" spans="1:6" ht="39" customHeight="1">
      <c r="A36" s="66" t="s">
        <v>172</v>
      </c>
      <c r="B36" s="30" t="s">
        <v>257</v>
      </c>
      <c r="C36" s="209">
        <v>50</v>
      </c>
      <c r="D36" s="208" t="s">
        <v>255</v>
      </c>
      <c r="E36" s="203"/>
      <c r="F36" s="277">
        <f t="shared" si="1"/>
        <v>0</v>
      </c>
    </row>
    <row r="37" spans="1:6" ht="29.25" customHeight="1">
      <c r="A37" s="66" t="s">
        <v>172</v>
      </c>
      <c r="B37" s="83" t="s">
        <v>264</v>
      </c>
      <c r="C37" s="209">
        <v>10</v>
      </c>
      <c r="D37" s="208" t="s">
        <v>246</v>
      </c>
      <c r="E37" s="203"/>
      <c r="F37" s="277">
        <f t="shared" si="1"/>
        <v>0</v>
      </c>
    </row>
    <row r="38" spans="1:6" ht="29.25" customHeight="1">
      <c r="A38" s="66" t="s">
        <v>173</v>
      </c>
      <c r="B38" s="83" t="s">
        <v>261</v>
      </c>
      <c r="C38" s="209">
        <v>200</v>
      </c>
      <c r="D38" s="208" t="s">
        <v>139</v>
      </c>
      <c r="E38" s="203"/>
      <c r="F38" s="277">
        <f t="shared" si="1"/>
        <v>0</v>
      </c>
    </row>
    <row r="39" spans="1:6" ht="50.25" customHeight="1" thickBot="1">
      <c r="A39" s="392" t="s">
        <v>64</v>
      </c>
      <c r="B39" s="393"/>
      <c r="C39" s="221"/>
      <c r="D39" s="223"/>
      <c r="E39" s="222"/>
      <c r="F39" s="278">
        <f>SUM(F23:F38)</f>
        <v>0</v>
      </c>
    </row>
    <row r="40" spans="1:6" ht="32.25" customHeight="1" thickTop="1">
      <c r="A40" s="362" t="s">
        <v>121</v>
      </c>
      <c r="B40" s="363"/>
      <c r="C40" s="363"/>
      <c r="D40" s="363"/>
      <c r="E40" s="363"/>
      <c r="F40" s="364"/>
    </row>
    <row r="41" spans="1:6" ht="38.25" customHeight="1">
      <c r="A41" s="68" t="s">
        <v>13</v>
      </c>
      <c r="B41" s="30" t="s">
        <v>166</v>
      </c>
      <c r="C41" s="75">
        <v>300</v>
      </c>
      <c r="D41" s="67" t="s">
        <v>245</v>
      </c>
      <c r="E41" s="41"/>
      <c r="F41" s="277">
        <f aca="true" t="shared" si="2" ref="F41:F51">C41*E41</f>
        <v>0</v>
      </c>
    </row>
    <row r="42" spans="1:6" ht="45.75" customHeight="1">
      <c r="A42" s="65" t="s">
        <v>12</v>
      </c>
      <c r="B42" s="30" t="s">
        <v>70</v>
      </c>
      <c r="C42" s="74">
        <v>80</v>
      </c>
      <c r="D42" s="66" t="s">
        <v>245</v>
      </c>
      <c r="E42" s="40"/>
      <c r="F42" s="277">
        <f t="shared" si="2"/>
        <v>0</v>
      </c>
    </row>
    <row r="43" spans="1:6" ht="34.5" customHeight="1">
      <c r="A43" s="65" t="s">
        <v>36</v>
      </c>
      <c r="B43" s="30" t="s">
        <v>71</v>
      </c>
      <c r="C43" s="74">
        <v>420</v>
      </c>
      <c r="D43" s="66" t="s">
        <v>245</v>
      </c>
      <c r="E43" s="40"/>
      <c r="F43" s="277">
        <f t="shared" si="2"/>
        <v>0</v>
      </c>
    </row>
    <row r="44" spans="1:6" ht="47.25" customHeight="1">
      <c r="A44" s="65" t="s">
        <v>37</v>
      </c>
      <c r="B44" s="30" t="s">
        <v>73</v>
      </c>
      <c r="C44" s="74">
        <v>420</v>
      </c>
      <c r="D44" s="66" t="s">
        <v>245</v>
      </c>
      <c r="E44" s="40"/>
      <c r="F44" s="277">
        <f t="shared" si="2"/>
        <v>0</v>
      </c>
    </row>
    <row r="45" spans="1:6" ht="27.75" customHeight="1">
      <c r="A45" s="65" t="s">
        <v>38</v>
      </c>
      <c r="B45" s="30" t="s">
        <v>72</v>
      </c>
      <c r="C45" s="74">
        <v>420</v>
      </c>
      <c r="D45" s="66" t="s">
        <v>245</v>
      </c>
      <c r="E45" s="40"/>
      <c r="F45" s="277">
        <f t="shared" si="2"/>
        <v>0</v>
      </c>
    </row>
    <row r="46" spans="1:6" ht="36.75" customHeight="1">
      <c r="A46" s="15" t="s">
        <v>39</v>
      </c>
      <c r="B46" s="30" t="s">
        <v>120</v>
      </c>
      <c r="C46" s="73">
        <v>420</v>
      </c>
      <c r="D46" s="2" t="s">
        <v>245</v>
      </c>
      <c r="E46" s="8"/>
      <c r="F46" s="277">
        <f t="shared" si="2"/>
        <v>0</v>
      </c>
    </row>
    <row r="47" spans="1:6" ht="39.75" customHeight="1">
      <c r="A47" s="15" t="s">
        <v>40</v>
      </c>
      <c r="B47" s="30" t="s">
        <v>258</v>
      </c>
      <c r="C47" s="73">
        <v>420</v>
      </c>
      <c r="D47" s="2" t="s">
        <v>246</v>
      </c>
      <c r="E47" s="8"/>
      <c r="F47" s="277">
        <f t="shared" si="2"/>
        <v>0</v>
      </c>
    </row>
    <row r="48" spans="1:6" ht="39.75" customHeight="1">
      <c r="A48" s="15" t="s">
        <v>164</v>
      </c>
      <c r="B48" s="30" t="s">
        <v>165</v>
      </c>
      <c r="C48" s="73">
        <f>20*1.5</f>
        <v>30</v>
      </c>
      <c r="D48" s="2" t="s">
        <v>245</v>
      </c>
      <c r="E48" s="8"/>
      <c r="F48" s="277">
        <f t="shared" si="2"/>
        <v>0</v>
      </c>
    </row>
    <row r="49" spans="1:6" ht="39.75" customHeight="1">
      <c r="A49" s="15" t="s">
        <v>174</v>
      </c>
      <c r="B49" s="141" t="s">
        <v>175</v>
      </c>
      <c r="C49" s="138">
        <v>150</v>
      </c>
      <c r="D49" s="142" t="s">
        <v>139</v>
      </c>
      <c r="E49" s="117"/>
      <c r="F49" s="277">
        <f t="shared" si="2"/>
        <v>0</v>
      </c>
    </row>
    <row r="50" spans="1:6" ht="60.75" customHeight="1">
      <c r="A50" s="15" t="s">
        <v>239</v>
      </c>
      <c r="B50" s="155" t="s">
        <v>259</v>
      </c>
      <c r="C50" s="95">
        <v>80</v>
      </c>
      <c r="D50" s="3" t="s">
        <v>245</v>
      </c>
      <c r="E50" s="7"/>
      <c r="F50" s="277">
        <f t="shared" si="2"/>
        <v>0</v>
      </c>
    </row>
    <row r="51" spans="1:6" ht="46.5" customHeight="1">
      <c r="A51" s="21" t="s">
        <v>240</v>
      </c>
      <c r="B51" s="207" t="s">
        <v>260</v>
      </c>
      <c r="C51" s="76">
        <v>100</v>
      </c>
      <c r="D51" s="22" t="s">
        <v>245</v>
      </c>
      <c r="E51" s="23"/>
      <c r="F51" s="277">
        <f t="shared" si="2"/>
        <v>0</v>
      </c>
    </row>
    <row r="52" spans="1:6" ht="40.5" customHeight="1">
      <c r="A52" s="414" t="s">
        <v>122</v>
      </c>
      <c r="B52" s="415"/>
      <c r="C52" s="224"/>
      <c r="D52" s="225"/>
      <c r="E52" s="225"/>
      <c r="F52" s="279">
        <f>SUM(F41:F51)</f>
        <v>0</v>
      </c>
    </row>
    <row r="53" spans="1:6" ht="30.75" customHeight="1">
      <c r="A53" s="324" t="s">
        <v>262</v>
      </c>
      <c r="B53" s="406"/>
      <c r="C53" s="406"/>
      <c r="D53" s="406"/>
      <c r="E53" s="406"/>
      <c r="F53" s="407"/>
    </row>
    <row r="54" spans="1:6" ht="25.5" customHeight="1">
      <c r="A54" s="409" t="s">
        <v>124</v>
      </c>
      <c r="B54" s="410"/>
      <c r="C54" s="410"/>
      <c r="D54" s="410"/>
      <c r="E54" s="410"/>
      <c r="F54" s="411"/>
    </row>
    <row r="55" spans="1:6" ht="37.5" customHeight="1">
      <c r="A55" s="18" t="s">
        <v>41</v>
      </c>
      <c r="B55" s="33" t="s">
        <v>123</v>
      </c>
      <c r="C55" s="72">
        <v>220</v>
      </c>
      <c r="D55" s="13" t="s">
        <v>139</v>
      </c>
      <c r="E55" s="41"/>
      <c r="F55" s="280">
        <f>C55*E55</f>
        <v>0</v>
      </c>
    </row>
    <row r="56" spans="1:6" ht="54" customHeight="1">
      <c r="A56" s="15" t="s">
        <v>42</v>
      </c>
      <c r="B56" s="94" t="s">
        <v>167</v>
      </c>
      <c r="C56" s="73">
        <f>(220*3)-(150)</f>
        <v>510</v>
      </c>
      <c r="D56" s="2" t="s">
        <v>245</v>
      </c>
      <c r="E56" s="8"/>
      <c r="F56" s="277">
        <f aca="true" t="shared" si="3" ref="F56:F66">C56*E56</f>
        <v>0</v>
      </c>
    </row>
    <row r="57" spans="1:6" ht="26.25" customHeight="1">
      <c r="A57" s="378" t="s">
        <v>125</v>
      </c>
      <c r="B57" s="379"/>
      <c r="C57" s="73"/>
      <c r="D57" s="2"/>
      <c r="E57" s="8"/>
      <c r="F57" s="277">
        <f t="shared" si="3"/>
        <v>0</v>
      </c>
    </row>
    <row r="58" spans="1:6" ht="46.5" customHeight="1">
      <c r="A58" s="15" t="s">
        <v>14</v>
      </c>
      <c r="B58" s="29" t="s">
        <v>263</v>
      </c>
      <c r="C58" s="73">
        <v>3</v>
      </c>
      <c r="D58" s="2" t="s">
        <v>246</v>
      </c>
      <c r="E58" s="8"/>
      <c r="F58" s="277">
        <f t="shared" si="3"/>
        <v>0</v>
      </c>
    </row>
    <row r="59" spans="1:6" ht="46.5" customHeight="1">
      <c r="A59" s="15" t="s">
        <v>43</v>
      </c>
      <c r="B59" s="30" t="s">
        <v>133</v>
      </c>
      <c r="C59" s="73">
        <v>300</v>
      </c>
      <c r="D59" s="2" t="s">
        <v>255</v>
      </c>
      <c r="E59" s="8"/>
      <c r="F59" s="277">
        <f t="shared" si="3"/>
        <v>0</v>
      </c>
    </row>
    <row r="60" spans="1:6" ht="46.5" customHeight="1">
      <c r="A60" s="15" t="s">
        <v>44</v>
      </c>
      <c r="B60" s="30" t="s">
        <v>134</v>
      </c>
      <c r="C60" s="73">
        <v>100</v>
      </c>
      <c r="D60" s="2" t="s">
        <v>255</v>
      </c>
      <c r="E60" s="8"/>
      <c r="F60" s="277">
        <f t="shared" si="3"/>
        <v>0</v>
      </c>
    </row>
    <row r="61" spans="1:6" s="217" customFormat="1" ht="46.5" customHeight="1">
      <c r="A61" s="15" t="s">
        <v>127</v>
      </c>
      <c r="B61" s="29" t="s">
        <v>267</v>
      </c>
      <c r="C61" s="73">
        <v>250</v>
      </c>
      <c r="D61" s="2" t="s">
        <v>245</v>
      </c>
      <c r="E61" s="8"/>
      <c r="F61" s="277">
        <f t="shared" si="3"/>
        <v>0</v>
      </c>
    </row>
    <row r="62" spans="1:6" ht="13.5" customHeight="1">
      <c r="A62" s="412" t="s">
        <v>126</v>
      </c>
      <c r="B62" s="413"/>
      <c r="C62" s="95"/>
      <c r="D62" s="3"/>
      <c r="E62" s="7"/>
      <c r="F62" s="277">
        <f t="shared" si="3"/>
        <v>0</v>
      </c>
    </row>
    <row r="63" spans="1:6" ht="57" customHeight="1">
      <c r="A63" s="96" t="s">
        <v>128</v>
      </c>
      <c r="B63" s="29" t="s">
        <v>265</v>
      </c>
      <c r="C63" s="73">
        <v>25</v>
      </c>
      <c r="D63" s="2" t="s">
        <v>246</v>
      </c>
      <c r="E63" s="8"/>
      <c r="F63" s="277">
        <f t="shared" si="3"/>
        <v>0</v>
      </c>
    </row>
    <row r="64" spans="1:6" ht="57" customHeight="1">
      <c r="A64" s="96" t="s">
        <v>129</v>
      </c>
      <c r="B64" s="30" t="s">
        <v>133</v>
      </c>
      <c r="C64" s="73">
        <v>1800</v>
      </c>
      <c r="D64" s="2" t="s">
        <v>255</v>
      </c>
      <c r="E64" s="8"/>
      <c r="F64" s="277">
        <f t="shared" si="3"/>
        <v>0</v>
      </c>
    </row>
    <row r="65" spans="1:6" ht="57" customHeight="1">
      <c r="A65" s="96" t="s">
        <v>130</v>
      </c>
      <c r="B65" s="29" t="s">
        <v>266</v>
      </c>
      <c r="C65" s="73">
        <v>200</v>
      </c>
      <c r="D65" s="2" t="s">
        <v>255</v>
      </c>
      <c r="E65" s="8"/>
      <c r="F65" s="277">
        <f t="shared" si="3"/>
        <v>0</v>
      </c>
    </row>
    <row r="66" spans="1:6" ht="57" customHeight="1">
      <c r="A66" s="220" t="s">
        <v>131</v>
      </c>
      <c r="B66" s="35" t="s">
        <v>176</v>
      </c>
      <c r="C66" s="77">
        <v>230</v>
      </c>
      <c r="D66" s="34" t="s">
        <v>245</v>
      </c>
      <c r="E66" s="36"/>
      <c r="F66" s="277">
        <f t="shared" si="3"/>
        <v>0</v>
      </c>
    </row>
    <row r="67" spans="1:6" ht="49.5" customHeight="1" thickBot="1">
      <c r="A67" s="392" t="s">
        <v>272</v>
      </c>
      <c r="B67" s="393"/>
      <c r="C67" s="221"/>
      <c r="D67" s="223"/>
      <c r="E67" s="222"/>
      <c r="F67" s="278">
        <f>SUM(F55:F66)</f>
        <v>0</v>
      </c>
    </row>
    <row r="68" spans="1:6" ht="34.5" customHeight="1" thickTop="1">
      <c r="A68" s="408" t="s">
        <v>192</v>
      </c>
      <c r="B68" s="408"/>
      <c r="C68" s="201"/>
      <c r="D68" s="143"/>
      <c r="E68" s="201"/>
      <c r="F68" s="204"/>
    </row>
    <row r="69" spans="1:6" ht="57" customHeight="1">
      <c r="A69" s="2" t="s">
        <v>132</v>
      </c>
      <c r="B69" s="29" t="s">
        <v>271</v>
      </c>
      <c r="C69" s="73">
        <v>400</v>
      </c>
      <c r="D69" s="8" t="s">
        <v>139</v>
      </c>
      <c r="E69" s="8"/>
      <c r="F69" s="277">
        <f>C69*E69</f>
        <v>0</v>
      </c>
    </row>
    <row r="70" spans="1:6" ht="57" customHeight="1">
      <c r="A70" s="2" t="s">
        <v>140</v>
      </c>
      <c r="B70" s="29" t="s">
        <v>270</v>
      </c>
      <c r="C70" s="73">
        <v>120</v>
      </c>
      <c r="D70" s="8" t="s">
        <v>139</v>
      </c>
      <c r="E70" s="8"/>
      <c r="F70" s="277">
        <f>C70*E70</f>
        <v>0</v>
      </c>
    </row>
    <row r="71" spans="1:6" ht="57" customHeight="1">
      <c r="A71" s="2" t="s">
        <v>141</v>
      </c>
      <c r="B71" s="30" t="s">
        <v>191</v>
      </c>
      <c r="C71" s="73">
        <v>850</v>
      </c>
      <c r="D71" s="8" t="s">
        <v>139</v>
      </c>
      <c r="E71" s="8"/>
      <c r="F71" s="277">
        <f>C71*E71</f>
        <v>0</v>
      </c>
    </row>
    <row r="72" spans="1:7" ht="57" customHeight="1">
      <c r="A72" s="22" t="s">
        <v>142</v>
      </c>
      <c r="B72" s="207" t="s">
        <v>269</v>
      </c>
      <c r="C72" s="76">
        <v>1350</v>
      </c>
      <c r="D72" s="23" t="s">
        <v>245</v>
      </c>
      <c r="E72" s="23"/>
      <c r="F72" s="277">
        <f>C72*E72</f>
        <v>0</v>
      </c>
      <c r="G72" s="218"/>
    </row>
    <row r="73" spans="1:6" ht="38.25" customHeight="1">
      <c r="A73" s="416" t="s">
        <v>297</v>
      </c>
      <c r="B73" s="417"/>
      <c r="C73" s="138"/>
      <c r="D73" s="117"/>
      <c r="E73" s="117"/>
      <c r="F73" s="281">
        <f>SUM(F69:F72)</f>
        <v>0</v>
      </c>
    </row>
    <row r="74" spans="1:6" ht="37.5" customHeight="1">
      <c r="A74" s="367" t="s">
        <v>292</v>
      </c>
      <c r="B74" s="367"/>
      <c r="C74" s="367"/>
      <c r="D74" s="367"/>
      <c r="E74" s="367"/>
      <c r="F74" s="367"/>
    </row>
    <row r="75" spans="1:6" ht="37.5" customHeight="1">
      <c r="A75" s="391" t="s">
        <v>268</v>
      </c>
      <c r="B75" s="391"/>
      <c r="C75" s="202"/>
      <c r="D75" s="144"/>
      <c r="E75" s="202"/>
      <c r="F75" s="205"/>
    </row>
    <row r="76" spans="1:6" ht="37.5" customHeight="1">
      <c r="A76" s="200" t="s">
        <v>177</v>
      </c>
      <c r="B76" s="200" t="s">
        <v>273</v>
      </c>
      <c r="C76" s="206">
        <f>35*12</f>
        <v>420</v>
      </c>
      <c r="D76" s="39" t="s">
        <v>245</v>
      </c>
      <c r="E76" s="206"/>
      <c r="F76" s="277">
        <f aca="true" t="shared" si="4" ref="F76:F96">C76*E76</f>
        <v>0</v>
      </c>
    </row>
    <row r="77" spans="1:6" ht="45" customHeight="1">
      <c r="A77" s="200" t="s">
        <v>178</v>
      </c>
      <c r="B77" s="52" t="s">
        <v>356</v>
      </c>
      <c r="C77" s="2">
        <v>550</v>
      </c>
      <c r="D77" s="8" t="s">
        <v>245</v>
      </c>
      <c r="E77" s="8"/>
      <c r="F77" s="277">
        <f t="shared" si="4"/>
        <v>0</v>
      </c>
    </row>
    <row r="78" spans="1:6" ht="45" customHeight="1">
      <c r="A78" s="200" t="s">
        <v>179</v>
      </c>
      <c r="B78" s="52" t="s">
        <v>275</v>
      </c>
      <c r="C78" s="2">
        <v>20</v>
      </c>
      <c r="D78" s="8" t="s">
        <v>245</v>
      </c>
      <c r="E78" s="8"/>
      <c r="F78" s="277">
        <f t="shared" si="4"/>
        <v>0</v>
      </c>
    </row>
    <row r="79" spans="1:6" ht="30" customHeight="1">
      <c r="A79" s="200" t="s">
        <v>180</v>
      </c>
      <c r="B79" s="30" t="s">
        <v>274</v>
      </c>
      <c r="C79" s="2">
        <v>915</v>
      </c>
      <c r="D79" s="8" t="s">
        <v>245</v>
      </c>
      <c r="E79" s="8"/>
      <c r="F79" s="277">
        <f t="shared" si="4"/>
        <v>0</v>
      </c>
    </row>
    <row r="80" spans="1:6" ht="26.25" customHeight="1">
      <c r="A80" s="200" t="s">
        <v>181</v>
      </c>
      <c r="B80" s="52" t="s">
        <v>195</v>
      </c>
      <c r="C80" s="2">
        <v>300</v>
      </c>
      <c r="D80" s="8" t="s">
        <v>245</v>
      </c>
      <c r="E80" s="8"/>
      <c r="F80" s="277">
        <f t="shared" si="4"/>
        <v>0</v>
      </c>
    </row>
    <row r="81" spans="1:6" ht="33.75" customHeight="1">
      <c r="A81" s="397" t="s">
        <v>276</v>
      </c>
      <c r="B81" s="398"/>
      <c r="C81" s="2"/>
      <c r="D81" s="8"/>
      <c r="E81" s="8"/>
      <c r="F81" s="277">
        <f t="shared" si="4"/>
        <v>0</v>
      </c>
    </row>
    <row r="82" spans="1:6" ht="59.25" customHeight="1">
      <c r="A82" s="2" t="s">
        <v>182</v>
      </c>
      <c r="B82" s="52" t="s">
        <v>277</v>
      </c>
      <c r="C82" s="2">
        <v>1</v>
      </c>
      <c r="D82" s="8" t="s">
        <v>53</v>
      </c>
      <c r="E82" s="8"/>
      <c r="F82" s="277">
        <f t="shared" si="4"/>
        <v>0</v>
      </c>
    </row>
    <row r="83" spans="1:6" ht="59.25" customHeight="1">
      <c r="A83" s="2" t="s">
        <v>183</v>
      </c>
      <c r="B83" s="52" t="s">
        <v>278</v>
      </c>
      <c r="C83" s="2">
        <v>1</v>
      </c>
      <c r="D83" s="8" t="s">
        <v>53</v>
      </c>
      <c r="E83" s="8"/>
      <c r="F83" s="277">
        <f t="shared" si="4"/>
        <v>0</v>
      </c>
    </row>
    <row r="84" spans="1:6" ht="59.25" customHeight="1">
      <c r="A84" s="2" t="s">
        <v>184</v>
      </c>
      <c r="B84" s="52" t="s">
        <v>279</v>
      </c>
      <c r="C84" s="2">
        <v>3</v>
      </c>
      <c r="D84" s="8" t="s">
        <v>53</v>
      </c>
      <c r="E84" s="8"/>
      <c r="F84" s="277">
        <f t="shared" si="4"/>
        <v>0</v>
      </c>
    </row>
    <row r="85" spans="1:6" ht="59.25" customHeight="1">
      <c r="A85" s="2" t="s">
        <v>185</v>
      </c>
      <c r="B85" s="52" t="s">
        <v>280</v>
      </c>
      <c r="C85" s="2">
        <v>3</v>
      </c>
      <c r="D85" s="8" t="s">
        <v>53</v>
      </c>
      <c r="E85" s="8"/>
      <c r="F85" s="277">
        <f t="shared" si="4"/>
        <v>0</v>
      </c>
    </row>
    <row r="86" spans="1:6" ht="59.25" customHeight="1">
      <c r="A86" s="2" t="s">
        <v>186</v>
      </c>
      <c r="B86" s="52" t="s">
        <v>281</v>
      </c>
      <c r="C86" s="2">
        <v>8</v>
      </c>
      <c r="D86" s="8" t="s">
        <v>53</v>
      </c>
      <c r="E86" s="8"/>
      <c r="F86" s="277">
        <f t="shared" si="4"/>
        <v>0</v>
      </c>
    </row>
    <row r="87" spans="1:6" ht="59.25" customHeight="1">
      <c r="A87" s="2" t="s">
        <v>187</v>
      </c>
      <c r="B87" s="52" t="s">
        <v>282</v>
      </c>
      <c r="C87" s="2">
        <v>8</v>
      </c>
      <c r="D87" s="8" t="s">
        <v>53</v>
      </c>
      <c r="E87" s="8"/>
      <c r="F87" s="277">
        <f t="shared" si="4"/>
        <v>0</v>
      </c>
    </row>
    <row r="88" spans="1:6" ht="36.75" customHeight="1">
      <c r="A88" s="397" t="s">
        <v>196</v>
      </c>
      <c r="B88" s="398"/>
      <c r="C88" s="77"/>
      <c r="D88" s="36"/>
      <c r="E88" s="36"/>
      <c r="F88" s="277">
        <f t="shared" si="4"/>
        <v>0</v>
      </c>
    </row>
    <row r="89" spans="1:6" ht="54.75">
      <c r="A89" s="34" t="s">
        <v>188</v>
      </c>
      <c r="B89" s="88" t="s">
        <v>283</v>
      </c>
      <c r="C89" s="77">
        <v>4</v>
      </c>
      <c r="D89" s="36" t="s">
        <v>53</v>
      </c>
      <c r="E89" s="36"/>
      <c r="F89" s="277">
        <f t="shared" si="4"/>
        <v>0</v>
      </c>
    </row>
    <row r="90" spans="1:6" ht="54.75">
      <c r="A90" s="34" t="s">
        <v>189</v>
      </c>
      <c r="B90" s="88" t="s">
        <v>284</v>
      </c>
      <c r="C90" s="77">
        <v>4</v>
      </c>
      <c r="D90" s="36" t="s">
        <v>53</v>
      </c>
      <c r="E90" s="36"/>
      <c r="F90" s="277">
        <f t="shared" si="4"/>
        <v>0</v>
      </c>
    </row>
    <row r="91" spans="1:6" ht="54.75">
      <c r="A91" s="34" t="s">
        <v>190</v>
      </c>
      <c r="B91" s="88" t="s">
        <v>285</v>
      </c>
      <c r="C91" s="77">
        <v>8</v>
      </c>
      <c r="D91" s="36" t="s">
        <v>53</v>
      </c>
      <c r="E91" s="36"/>
      <c r="F91" s="277">
        <f t="shared" si="4"/>
        <v>0</v>
      </c>
    </row>
    <row r="92" spans="1:6" ht="54.75">
      <c r="A92" s="34" t="s">
        <v>193</v>
      </c>
      <c r="B92" s="88" t="s">
        <v>286</v>
      </c>
      <c r="C92" s="77">
        <v>20</v>
      </c>
      <c r="D92" s="36" t="s">
        <v>53</v>
      </c>
      <c r="E92" s="36"/>
      <c r="F92" s="277">
        <f t="shared" si="4"/>
        <v>0</v>
      </c>
    </row>
    <row r="93" spans="1:6" ht="54.75">
      <c r="A93" s="34" t="s">
        <v>194</v>
      </c>
      <c r="B93" s="88" t="s">
        <v>355</v>
      </c>
      <c r="C93" s="77">
        <v>1</v>
      </c>
      <c r="D93" s="36" t="s">
        <v>53</v>
      </c>
      <c r="E93" s="36"/>
      <c r="F93" s="277">
        <f t="shared" si="4"/>
        <v>0</v>
      </c>
    </row>
    <row r="94" spans="1:6" ht="54.75">
      <c r="A94" s="34" t="s">
        <v>135</v>
      </c>
      <c r="B94" s="88" t="s">
        <v>290</v>
      </c>
      <c r="C94" s="77">
        <v>1</v>
      </c>
      <c r="D94" s="36" t="s">
        <v>53</v>
      </c>
      <c r="E94" s="36"/>
      <c r="F94" s="277">
        <f t="shared" si="4"/>
        <v>0</v>
      </c>
    </row>
    <row r="95" spans="1:6" ht="27.75" customHeight="1">
      <c r="A95" s="397" t="s">
        <v>200</v>
      </c>
      <c r="B95" s="398"/>
      <c r="C95" s="77"/>
      <c r="D95" s="36"/>
      <c r="E95" s="36"/>
      <c r="F95" s="277">
        <f t="shared" si="4"/>
        <v>0</v>
      </c>
    </row>
    <row r="96" spans="1:6" ht="66.75" customHeight="1">
      <c r="A96" s="34" t="s">
        <v>136</v>
      </c>
      <c r="B96" s="88" t="s">
        <v>237</v>
      </c>
      <c r="C96" s="77">
        <v>80</v>
      </c>
      <c r="D96" s="36" t="s">
        <v>139</v>
      </c>
      <c r="E96" s="36"/>
      <c r="F96" s="277">
        <f t="shared" si="4"/>
        <v>0</v>
      </c>
    </row>
    <row r="97" spans="1:6" ht="49.5" customHeight="1" thickBot="1">
      <c r="A97" s="392" t="s">
        <v>293</v>
      </c>
      <c r="B97" s="393"/>
      <c r="C97" s="221"/>
      <c r="D97" s="222"/>
      <c r="E97" s="222"/>
      <c r="F97" s="278">
        <f>SUM(F75:F96)</f>
        <v>0</v>
      </c>
    </row>
    <row r="98" spans="1:6" ht="49.5" customHeight="1" thickTop="1">
      <c r="A98" s="394" t="s">
        <v>294</v>
      </c>
      <c r="B98" s="395"/>
      <c r="C98" s="395"/>
      <c r="D98" s="395"/>
      <c r="E98" s="395"/>
      <c r="F98" s="396"/>
    </row>
    <row r="99" spans="1:6" ht="49.5" customHeight="1">
      <c r="A99" s="13" t="s">
        <v>137</v>
      </c>
      <c r="B99" s="92" t="s">
        <v>197</v>
      </c>
      <c r="C99" s="72">
        <v>80</v>
      </c>
      <c r="D99" s="14" t="s">
        <v>139</v>
      </c>
      <c r="E99" s="14"/>
      <c r="F99" s="280">
        <f aca="true" t="shared" si="5" ref="F99:F107">C99*E99</f>
        <v>0</v>
      </c>
    </row>
    <row r="100" spans="1:6" ht="57" customHeight="1">
      <c r="A100" s="2" t="s">
        <v>203</v>
      </c>
      <c r="B100" s="81" t="s">
        <v>287</v>
      </c>
      <c r="C100" s="73">
        <v>2</v>
      </c>
      <c r="D100" s="8" t="s">
        <v>289</v>
      </c>
      <c r="E100" s="8"/>
      <c r="F100" s="277">
        <f t="shared" si="5"/>
        <v>0</v>
      </c>
    </row>
    <row r="101" spans="1:6" ht="57" customHeight="1">
      <c r="A101" s="2" t="s">
        <v>204</v>
      </c>
      <c r="B101" s="81" t="s">
        <v>295</v>
      </c>
      <c r="C101" s="73">
        <v>2</v>
      </c>
      <c r="D101" s="8" t="s">
        <v>289</v>
      </c>
      <c r="E101" s="8"/>
      <c r="F101" s="277">
        <f t="shared" si="5"/>
        <v>0</v>
      </c>
    </row>
    <row r="102" spans="1:6" ht="51.75" customHeight="1">
      <c r="A102" s="2" t="s">
        <v>205</v>
      </c>
      <c r="B102" s="81" t="s">
        <v>198</v>
      </c>
      <c r="C102" s="73">
        <v>10</v>
      </c>
      <c r="D102" s="8" t="s">
        <v>139</v>
      </c>
      <c r="E102" s="8"/>
      <c r="F102" s="277">
        <f t="shared" si="5"/>
        <v>0</v>
      </c>
    </row>
    <row r="103" spans="1:6" ht="49.5" customHeight="1">
      <c r="A103" s="2" t="s">
        <v>206</v>
      </c>
      <c r="B103" s="81" t="s">
        <v>303</v>
      </c>
      <c r="C103" s="73">
        <v>200</v>
      </c>
      <c r="D103" s="8" t="s">
        <v>139</v>
      </c>
      <c r="E103" s="8"/>
      <c r="F103" s="277">
        <f t="shared" si="5"/>
        <v>0</v>
      </c>
    </row>
    <row r="104" spans="1:6" ht="49.5" customHeight="1">
      <c r="A104" s="2" t="s">
        <v>207</v>
      </c>
      <c r="B104" s="81" t="s">
        <v>199</v>
      </c>
      <c r="C104" s="73">
        <v>25</v>
      </c>
      <c r="D104" s="8" t="s">
        <v>139</v>
      </c>
      <c r="E104" s="8"/>
      <c r="F104" s="277">
        <f t="shared" si="5"/>
        <v>0</v>
      </c>
    </row>
    <row r="105" spans="1:6" ht="49.5" customHeight="1">
      <c r="A105" s="2" t="s">
        <v>208</v>
      </c>
      <c r="B105" s="81" t="s">
        <v>201</v>
      </c>
      <c r="C105" s="77">
        <v>3</v>
      </c>
      <c r="D105" s="36" t="s">
        <v>289</v>
      </c>
      <c r="E105" s="36"/>
      <c r="F105" s="277">
        <f t="shared" si="5"/>
        <v>0</v>
      </c>
    </row>
    <row r="106" spans="1:6" ht="49.5" customHeight="1">
      <c r="A106" s="2" t="s">
        <v>209</v>
      </c>
      <c r="B106" s="81" t="s">
        <v>236</v>
      </c>
      <c r="C106" s="77">
        <v>3</v>
      </c>
      <c r="D106" s="36" t="s">
        <v>53</v>
      </c>
      <c r="E106" s="36"/>
      <c r="F106" s="277">
        <f t="shared" si="5"/>
        <v>0</v>
      </c>
    </row>
    <row r="107" spans="1:6" ht="49.5" customHeight="1">
      <c r="A107" s="2" t="s">
        <v>210</v>
      </c>
      <c r="B107" s="81" t="s">
        <v>202</v>
      </c>
      <c r="C107" s="77">
        <v>3</v>
      </c>
      <c r="D107" s="36" t="s">
        <v>53</v>
      </c>
      <c r="E107" s="36"/>
      <c r="F107" s="277">
        <f t="shared" si="5"/>
        <v>0</v>
      </c>
    </row>
    <row r="108" spans="1:6" ht="49.5" customHeight="1">
      <c r="A108" s="403" t="s">
        <v>301</v>
      </c>
      <c r="B108" s="404"/>
      <c r="C108" s="226"/>
      <c r="D108" s="227"/>
      <c r="E108" s="227"/>
      <c r="F108" s="282">
        <f>SUM(F99:F107)</f>
        <v>0</v>
      </c>
    </row>
    <row r="109" spans="1:6" ht="29.25" customHeight="1">
      <c r="A109" s="345" t="s">
        <v>45</v>
      </c>
      <c r="B109" s="346"/>
      <c r="C109" s="346"/>
      <c r="D109" s="346"/>
      <c r="E109" s="346"/>
      <c r="F109" s="347"/>
    </row>
    <row r="110" spans="1:6" ht="30" customHeight="1">
      <c r="A110" s="405" t="str">
        <f>A20</f>
        <v>SUBTOTAL DIVISION 2 SUBDIVISION 1;EXCAVATION</v>
      </c>
      <c r="B110" s="405"/>
      <c r="C110" s="405"/>
      <c r="D110" s="388">
        <f>F20</f>
        <v>0</v>
      </c>
      <c r="E110" s="389"/>
      <c r="F110" s="390"/>
    </row>
    <row r="111" spans="1:6" ht="49.5" customHeight="1">
      <c r="A111" s="384" t="s">
        <v>64</v>
      </c>
      <c r="B111" s="384"/>
      <c r="C111" s="384"/>
      <c r="D111" s="388">
        <f>F39</f>
        <v>0</v>
      </c>
      <c r="E111" s="389"/>
      <c r="F111" s="390"/>
    </row>
    <row r="112" spans="1:6" ht="49.5" customHeight="1">
      <c r="A112" s="384" t="s">
        <v>300</v>
      </c>
      <c r="B112" s="384"/>
      <c r="C112" s="384"/>
      <c r="D112" s="388">
        <f>F52</f>
        <v>0</v>
      </c>
      <c r="E112" s="389"/>
      <c r="F112" s="390"/>
    </row>
    <row r="113" spans="1:6" ht="49.5" customHeight="1">
      <c r="A113" s="384" t="s">
        <v>299</v>
      </c>
      <c r="B113" s="384"/>
      <c r="C113" s="384"/>
      <c r="D113" s="388">
        <f>F67</f>
        <v>0</v>
      </c>
      <c r="E113" s="389"/>
      <c r="F113" s="390"/>
    </row>
    <row r="114" spans="1:12" ht="36.75" customHeight="1">
      <c r="A114" s="384" t="s">
        <v>302</v>
      </c>
      <c r="B114" s="384"/>
      <c r="C114" s="384"/>
      <c r="D114" s="388">
        <f>F108</f>
        <v>0</v>
      </c>
      <c r="E114" s="389"/>
      <c r="F114" s="390"/>
      <c r="G114" s="214"/>
      <c r="H114" s="214"/>
      <c r="I114" s="214"/>
      <c r="J114" s="214"/>
      <c r="K114" s="214"/>
      <c r="L114" s="214"/>
    </row>
    <row r="115" spans="1:12" ht="36.75" customHeight="1">
      <c r="A115" s="228"/>
      <c r="B115" s="229"/>
      <c r="C115" s="229"/>
      <c r="D115" s="230"/>
      <c r="E115" s="230"/>
      <c r="F115" s="231"/>
      <c r="G115" s="214"/>
      <c r="H115" s="214"/>
      <c r="I115" s="214"/>
      <c r="J115" s="214"/>
      <c r="K115" s="214"/>
      <c r="L115" s="214"/>
    </row>
    <row r="116" spans="1:12" ht="36.75" customHeight="1">
      <c r="A116" s="232"/>
      <c r="B116" s="233"/>
      <c r="C116" s="233"/>
      <c r="D116" s="234"/>
      <c r="E116" s="234"/>
      <c r="F116" s="235"/>
      <c r="G116" s="214"/>
      <c r="H116" s="214"/>
      <c r="I116" s="214"/>
      <c r="J116" s="214"/>
      <c r="K116" s="214"/>
      <c r="L116" s="214"/>
    </row>
    <row r="117" spans="1:12" ht="36.75" customHeight="1">
      <c r="A117" s="232"/>
      <c r="B117" s="233"/>
      <c r="C117" s="233"/>
      <c r="D117" s="234"/>
      <c r="E117" s="234"/>
      <c r="F117" s="235"/>
      <c r="G117" s="214"/>
      <c r="H117" s="214"/>
      <c r="I117" s="214"/>
      <c r="J117" s="214"/>
      <c r="K117" s="214"/>
      <c r="L117" s="214"/>
    </row>
    <row r="118" spans="1:12" ht="36.75" customHeight="1">
      <c r="A118" s="232"/>
      <c r="B118" s="233"/>
      <c r="C118" s="233"/>
      <c r="D118" s="234"/>
      <c r="E118" s="234"/>
      <c r="F118" s="235"/>
      <c r="G118" s="214"/>
      <c r="H118" s="214"/>
      <c r="I118" s="214"/>
      <c r="J118" s="214"/>
      <c r="K118" s="214"/>
      <c r="L118" s="214"/>
    </row>
    <row r="119" spans="1:12" ht="36.75" customHeight="1">
      <c r="A119" s="232"/>
      <c r="B119" s="233"/>
      <c r="C119" s="233"/>
      <c r="D119" s="234"/>
      <c r="E119" s="234"/>
      <c r="F119" s="235"/>
      <c r="G119" s="214"/>
      <c r="H119" s="214"/>
      <c r="I119" s="214"/>
      <c r="J119" s="214"/>
      <c r="K119" s="214"/>
      <c r="L119" s="214"/>
    </row>
    <row r="120" spans="1:12" ht="36.75" customHeight="1">
      <c r="A120" s="232"/>
      <c r="B120" s="233"/>
      <c r="C120" s="233"/>
      <c r="D120" s="234"/>
      <c r="E120" s="234"/>
      <c r="F120" s="235"/>
      <c r="G120" s="214"/>
      <c r="H120" s="214"/>
      <c r="I120" s="214"/>
      <c r="J120" s="214"/>
      <c r="K120" s="214"/>
      <c r="L120" s="214"/>
    </row>
    <row r="121" spans="1:12" ht="36.75" customHeight="1">
      <c r="A121" s="232"/>
      <c r="B121" s="233"/>
      <c r="C121" s="233"/>
      <c r="D121" s="234"/>
      <c r="E121" s="234"/>
      <c r="F121" s="235"/>
      <c r="G121" s="214"/>
      <c r="H121" s="214"/>
      <c r="I121" s="214"/>
      <c r="J121" s="214"/>
      <c r="K121" s="214"/>
      <c r="L121" s="214"/>
    </row>
    <row r="122" spans="1:12" ht="36.75" customHeight="1">
      <c r="A122" s="232"/>
      <c r="B122" s="233"/>
      <c r="C122" s="233"/>
      <c r="D122" s="234"/>
      <c r="E122" s="234"/>
      <c r="F122" s="235"/>
      <c r="G122" s="214"/>
      <c r="H122" s="214"/>
      <c r="I122" s="214"/>
      <c r="J122" s="214"/>
      <c r="K122" s="214"/>
      <c r="L122" s="214"/>
    </row>
    <row r="123" spans="1:12" ht="36.75" customHeight="1">
      <c r="A123" s="236"/>
      <c r="B123" s="237"/>
      <c r="C123" s="237"/>
      <c r="D123" s="238"/>
      <c r="E123" s="238"/>
      <c r="F123" s="239"/>
      <c r="G123" s="214"/>
      <c r="H123" s="214"/>
      <c r="I123" s="214"/>
      <c r="J123" s="214"/>
      <c r="K123" s="214"/>
      <c r="L123" s="214"/>
    </row>
    <row r="124" spans="1:6" ht="41.25" customHeight="1">
      <c r="A124" s="383" t="s">
        <v>298</v>
      </c>
      <c r="B124" s="383"/>
      <c r="C124" s="383"/>
      <c r="D124" s="385">
        <f>SUM(D110:F114)</f>
        <v>0</v>
      </c>
      <c r="E124" s="386"/>
      <c r="F124" s="387"/>
    </row>
    <row r="125" ht="45" customHeight="1"/>
  </sheetData>
  <sheetProtection/>
  <mergeCells count="40">
    <mergeCell ref="A111:C111"/>
    <mergeCell ref="A81:B81"/>
    <mergeCell ref="D112:F112"/>
    <mergeCell ref="A39:B39"/>
    <mergeCell ref="D111:F111"/>
    <mergeCell ref="D113:F113"/>
    <mergeCell ref="A112:C112"/>
    <mergeCell ref="A113:C113"/>
    <mergeCell ref="A52:B52"/>
    <mergeCell ref="A73:B73"/>
    <mergeCell ref="A13:B13"/>
    <mergeCell ref="A27:B27"/>
    <mergeCell ref="A67:B67"/>
    <mergeCell ref="A108:B108"/>
    <mergeCell ref="A110:C110"/>
    <mergeCell ref="A109:F109"/>
    <mergeCell ref="A53:F53"/>
    <mergeCell ref="A68:B68"/>
    <mergeCell ref="A54:F54"/>
    <mergeCell ref="A62:B62"/>
    <mergeCell ref="A124:C124"/>
    <mergeCell ref="A114:C114"/>
    <mergeCell ref="D124:F124"/>
    <mergeCell ref="D114:F114"/>
    <mergeCell ref="A75:B75"/>
    <mergeCell ref="D110:F110"/>
    <mergeCell ref="A97:B97"/>
    <mergeCell ref="A98:F98"/>
    <mergeCell ref="A88:B88"/>
    <mergeCell ref="A95:B95"/>
    <mergeCell ref="A7:B7"/>
    <mergeCell ref="A40:F40"/>
    <mergeCell ref="A33:B33"/>
    <mergeCell ref="A74:F74"/>
    <mergeCell ref="A4:F4"/>
    <mergeCell ref="A21:F21"/>
    <mergeCell ref="A20:B20"/>
    <mergeCell ref="A22:F22"/>
    <mergeCell ref="A57:B57"/>
    <mergeCell ref="A6:F6"/>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oddHeader>&amp;LAWF-CAMPO-CAMEROON-2021&amp;C &amp;RBQ</oddHeader>
    <oddFooter>&amp;L&amp;A&amp;CPage &amp;P of &amp;N Pages&amp;RHQ.</oddFooter>
  </headerFooter>
  <rowBreaks count="6" manualBreakCount="6">
    <brk id="20" max="6" man="1"/>
    <brk id="39" max="6" man="1"/>
    <brk id="52" max="6" man="1"/>
    <brk id="73" max="6" man="1"/>
    <brk id="97" max="6" man="1"/>
    <brk id="109" max="6" man="1"/>
  </rowBreaks>
  <drawing r:id="rId1"/>
</worksheet>
</file>

<file path=xl/worksheets/sheet4.xml><?xml version="1.0" encoding="utf-8"?>
<worksheet xmlns="http://schemas.openxmlformats.org/spreadsheetml/2006/main" xmlns:r="http://schemas.openxmlformats.org/officeDocument/2006/relationships">
  <dimension ref="A1:M29"/>
  <sheetViews>
    <sheetView workbookViewId="0" topLeftCell="A25">
      <selection activeCell="A29" sqref="A29:B29"/>
    </sheetView>
  </sheetViews>
  <sheetFormatPr defaultColWidth="9.140625" defaultRowHeight="15"/>
  <cols>
    <col min="1" max="1" width="6.7109375" style="64" customWidth="1"/>
    <col min="2" max="2" width="50.28125" style="45" customWidth="1"/>
    <col min="3" max="3" width="8.57421875" style="146" customWidth="1"/>
    <col min="4" max="4" width="7.57421875" style="147" customWidth="1"/>
    <col min="5" max="5" width="8.421875" style="147" customWidth="1"/>
    <col min="6" max="6" width="14.7109375" style="147" customWidth="1"/>
    <col min="10" max="10" width="4.7109375" style="0" bestFit="1" customWidth="1"/>
  </cols>
  <sheetData>
    <row r="1" spans="5:6" ht="18" customHeight="1">
      <c r="E1" s="148"/>
      <c r="F1" s="148"/>
    </row>
    <row r="2" spans="5:6" ht="17.25" customHeight="1">
      <c r="E2" s="148"/>
      <c r="F2" s="148"/>
    </row>
    <row r="3" spans="5:6" ht="17.25" customHeight="1">
      <c r="E3" s="148"/>
      <c r="F3" s="148"/>
    </row>
    <row r="4" spans="1:6" ht="30" customHeight="1">
      <c r="A4" s="318" t="s">
        <v>316</v>
      </c>
      <c r="B4" s="319"/>
      <c r="C4" s="319"/>
      <c r="D4" s="319"/>
      <c r="E4" s="319"/>
      <c r="F4" s="320"/>
    </row>
    <row r="5" spans="1:6" ht="30.75" customHeight="1" thickBot="1">
      <c r="A5" s="16" t="s">
        <v>0</v>
      </c>
      <c r="B5" s="153" t="s">
        <v>1</v>
      </c>
      <c r="C5" s="71" t="s">
        <v>2</v>
      </c>
      <c r="D5" s="16" t="s">
        <v>3</v>
      </c>
      <c r="E5" s="17" t="s">
        <v>349</v>
      </c>
      <c r="F5" s="32" t="s">
        <v>350</v>
      </c>
    </row>
    <row r="6" spans="1:6" ht="24" customHeight="1">
      <c r="A6" s="380" t="s">
        <v>307</v>
      </c>
      <c r="B6" s="381"/>
      <c r="C6" s="381"/>
      <c r="D6" s="381"/>
      <c r="E6" s="381"/>
      <c r="F6" s="382"/>
    </row>
    <row r="7" spans="1:6" ht="49.5" customHeight="1">
      <c r="A7" s="145" t="s">
        <v>65</v>
      </c>
      <c r="B7" s="30" t="s">
        <v>310</v>
      </c>
      <c r="C7" s="145" t="s">
        <v>50</v>
      </c>
      <c r="D7" s="145">
        <v>1</v>
      </c>
      <c r="E7" s="145"/>
      <c r="F7" s="283">
        <v>0</v>
      </c>
    </row>
    <row r="8" spans="1:13" ht="24" customHeight="1">
      <c r="A8" s="145"/>
      <c r="B8" s="30"/>
      <c r="C8" s="145"/>
      <c r="D8" s="145"/>
      <c r="E8" s="145"/>
      <c r="F8" s="283">
        <v>0</v>
      </c>
      <c r="G8" s="37"/>
      <c r="H8" s="37"/>
      <c r="I8" s="37"/>
      <c r="J8" s="37"/>
      <c r="K8" s="37"/>
      <c r="L8" s="37"/>
      <c r="M8" s="37"/>
    </row>
    <row r="9" spans="1:6" ht="36" customHeight="1">
      <c r="A9" s="414" t="s">
        <v>308</v>
      </c>
      <c r="B9" s="415"/>
      <c r="C9" s="224"/>
      <c r="D9" s="240"/>
      <c r="E9" s="225"/>
      <c r="F9" s="284">
        <f>SUM(F7:F8)</f>
        <v>0</v>
      </c>
    </row>
    <row r="10" spans="1:6" ht="18.75" customHeight="1">
      <c r="A10" s="418" t="s">
        <v>309</v>
      </c>
      <c r="B10" s="419"/>
      <c r="C10" s="419"/>
      <c r="D10" s="419"/>
      <c r="E10" s="419"/>
      <c r="F10" s="420"/>
    </row>
    <row r="11" spans="1:7" ht="45" customHeight="1">
      <c r="A11" s="154" t="s">
        <v>69</v>
      </c>
      <c r="B11" s="83" t="s">
        <v>310</v>
      </c>
      <c r="C11" s="149" t="s">
        <v>50</v>
      </c>
      <c r="D11" s="149">
        <v>1</v>
      </c>
      <c r="E11" s="150"/>
      <c r="F11" s="150">
        <f>D11*E11</f>
        <v>0</v>
      </c>
      <c r="G11" s="51"/>
    </row>
    <row r="12" spans="1:7" ht="45" customHeight="1">
      <c r="A12" s="154"/>
      <c r="B12" s="83"/>
      <c r="C12" s="242"/>
      <c r="D12" s="242"/>
      <c r="E12" s="243"/>
      <c r="F12" s="150">
        <f>D12*E12</f>
        <v>0</v>
      </c>
      <c r="G12" s="51"/>
    </row>
    <row r="13" spans="1:6" ht="49.5" customHeight="1">
      <c r="A13" s="414" t="s">
        <v>312</v>
      </c>
      <c r="B13" s="415"/>
      <c r="C13" s="224"/>
      <c r="D13" s="240"/>
      <c r="E13" s="225"/>
      <c r="F13" s="284">
        <f>SUM(F11:F12)</f>
        <v>0</v>
      </c>
    </row>
    <row r="14" spans="1:7" ht="33" customHeight="1">
      <c r="A14" s="375" t="s">
        <v>313</v>
      </c>
      <c r="B14" s="376"/>
      <c r="C14" s="376"/>
      <c r="D14" s="376"/>
      <c r="E14" s="376"/>
      <c r="F14" s="377"/>
      <c r="G14" s="62"/>
    </row>
    <row r="15" spans="1:7" ht="33" customHeight="1">
      <c r="A15" s="151" t="s">
        <v>74</v>
      </c>
      <c r="B15" s="155" t="s">
        <v>211</v>
      </c>
      <c r="C15" s="151" t="s">
        <v>50</v>
      </c>
      <c r="D15" s="151">
        <v>1</v>
      </c>
      <c r="E15" s="152"/>
      <c r="F15" s="150">
        <f aca="true" t="shared" si="0" ref="F15:F23">D15*E15</f>
        <v>0</v>
      </c>
      <c r="G15" s="62"/>
    </row>
    <row r="16" spans="1:7" ht="33" customHeight="1">
      <c r="A16" s="151" t="s">
        <v>75</v>
      </c>
      <c r="B16" s="30" t="s">
        <v>212</v>
      </c>
      <c r="C16" s="145" t="s">
        <v>50</v>
      </c>
      <c r="D16" s="145">
        <v>1</v>
      </c>
      <c r="E16" s="152"/>
      <c r="F16" s="150">
        <f t="shared" si="0"/>
        <v>0</v>
      </c>
      <c r="G16" s="62"/>
    </row>
    <row r="17" spans="1:7" ht="33" customHeight="1">
      <c r="A17" s="151" t="s">
        <v>76</v>
      </c>
      <c r="B17" s="30" t="s">
        <v>213</v>
      </c>
      <c r="C17" s="145" t="s">
        <v>50</v>
      </c>
      <c r="D17" s="145">
        <v>1</v>
      </c>
      <c r="E17" s="152"/>
      <c r="F17" s="150">
        <f t="shared" si="0"/>
        <v>0</v>
      </c>
      <c r="G17" s="62"/>
    </row>
    <row r="18" spans="1:7" ht="33" customHeight="1">
      <c r="A18" s="151" t="s">
        <v>219</v>
      </c>
      <c r="B18" s="30" t="s">
        <v>214</v>
      </c>
      <c r="C18" s="145" t="s">
        <v>50</v>
      </c>
      <c r="D18" s="145">
        <v>1</v>
      </c>
      <c r="E18" s="152"/>
      <c r="F18" s="150">
        <f t="shared" si="0"/>
        <v>0</v>
      </c>
      <c r="G18" s="62"/>
    </row>
    <row r="19" spans="1:7" ht="33" customHeight="1">
      <c r="A19" s="151" t="s">
        <v>77</v>
      </c>
      <c r="B19" s="30" t="s">
        <v>357</v>
      </c>
      <c r="C19" s="145" t="s">
        <v>50</v>
      </c>
      <c r="D19" s="145">
        <v>1</v>
      </c>
      <c r="E19" s="152"/>
      <c r="F19" s="150">
        <f t="shared" si="0"/>
        <v>0</v>
      </c>
      <c r="G19" s="62"/>
    </row>
    <row r="20" spans="1:7" ht="33" customHeight="1">
      <c r="A20" s="151" t="s">
        <v>103</v>
      </c>
      <c r="B20" s="30" t="s">
        <v>215</v>
      </c>
      <c r="C20" s="145" t="s">
        <v>50</v>
      </c>
      <c r="D20" s="145">
        <v>1</v>
      </c>
      <c r="E20" s="152"/>
      <c r="F20" s="150">
        <f t="shared" si="0"/>
        <v>0</v>
      </c>
      <c r="G20" s="62"/>
    </row>
    <row r="21" spans="1:7" ht="49.5" customHeight="1">
      <c r="A21" s="151" t="s">
        <v>104</v>
      </c>
      <c r="B21" s="30" t="s">
        <v>216</v>
      </c>
      <c r="C21" s="145" t="s">
        <v>50</v>
      </c>
      <c r="D21" s="145">
        <v>1</v>
      </c>
      <c r="E21" s="152"/>
      <c r="F21" s="150">
        <f t="shared" si="0"/>
        <v>0</v>
      </c>
      <c r="G21" s="62"/>
    </row>
    <row r="22" spans="1:7" ht="49.5" customHeight="1">
      <c r="A22" s="151" t="s">
        <v>105</v>
      </c>
      <c r="B22" s="30" t="s">
        <v>304</v>
      </c>
      <c r="C22" s="145" t="s">
        <v>50</v>
      </c>
      <c r="D22" s="145">
        <v>1</v>
      </c>
      <c r="E22" s="152"/>
      <c r="F22" s="150">
        <f t="shared" si="0"/>
        <v>0</v>
      </c>
      <c r="G22" s="62"/>
    </row>
    <row r="23" spans="1:6" ht="30" customHeight="1">
      <c r="A23" s="151" t="s">
        <v>106</v>
      </c>
      <c r="B23" s="30" t="s">
        <v>217</v>
      </c>
      <c r="C23" s="145" t="s">
        <v>50</v>
      </c>
      <c r="D23" s="145">
        <v>1</v>
      </c>
      <c r="E23" s="152"/>
      <c r="F23" s="150">
        <f t="shared" si="0"/>
        <v>0</v>
      </c>
    </row>
    <row r="24" spans="1:6" ht="30" customHeight="1">
      <c r="A24" s="429" t="s">
        <v>314</v>
      </c>
      <c r="B24" s="430"/>
      <c r="C24" s="244"/>
      <c r="D24" s="244"/>
      <c r="E24" s="245"/>
      <c r="F24" s="285">
        <f>SUM(F15:F23)</f>
        <v>0</v>
      </c>
    </row>
    <row r="25" spans="1:6" ht="35.25" customHeight="1">
      <c r="A25" s="431" t="s">
        <v>218</v>
      </c>
      <c r="B25" s="432"/>
      <c r="C25" s="432"/>
      <c r="D25" s="432"/>
      <c r="E25" s="432"/>
      <c r="F25" s="433"/>
    </row>
    <row r="26" spans="1:6" ht="49.5" customHeight="1">
      <c r="A26" s="425" t="str">
        <f>A9</f>
        <v>SUBTOTAL DIVISION 3 SUBDIVISION 1 -General Lighting</v>
      </c>
      <c r="B26" s="425"/>
      <c r="C26" s="434">
        <f>F9</f>
        <v>0</v>
      </c>
      <c r="D26" s="434"/>
      <c r="E26" s="434"/>
      <c r="F26" s="434"/>
    </row>
    <row r="27" spans="1:6" ht="49.5" customHeight="1">
      <c r="A27" s="425" t="str">
        <f>A13</f>
        <v>SUBTOTAL DIVISION 3 SUBDIVISION 2 -General Power Distribution</v>
      </c>
      <c r="B27" s="425"/>
      <c r="C27" s="434">
        <f>F13</f>
        <v>0</v>
      </c>
      <c r="D27" s="434"/>
      <c r="E27" s="434"/>
      <c r="F27" s="434"/>
    </row>
    <row r="28" spans="1:6" ht="49.5" customHeight="1">
      <c r="A28" s="425" t="str">
        <f>A24</f>
        <v>SUBTOTAL DIVISION 3 SUBDIVISION 3 - WORKS NOT MEASURED ESLEWHERE.</v>
      </c>
      <c r="B28" s="425"/>
      <c r="C28" s="426">
        <f>F24</f>
        <v>0</v>
      </c>
      <c r="D28" s="427"/>
      <c r="E28" s="427"/>
      <c r="F28" s="428"/>
    </row>
    <row r="29" spans="1:6" ht="45" customHeight="1">
      <c r="A29" s="421" t="s">
        <v>311</v>
      </c>
      <c r="B29" s="421"/>
      <c r="C29" s="422">
        <f>SUM(C26:F28)</f>
        <v>0</v>
      </c>
      <c r="D29" s="423"/>
      <c r="E29" s="423"/>
      <c r="F29" s="424"/>
    </row>
  </sheetData>
  <sheetProtection/>
  <mergeCells count="16">
    <mergeCell ref="A29:B29"/>
    <mergeCell ref="C29:F29"/>
    <mergeCell ref="A28:B28"/>
    <mergeCell ref="C28:F28"/>
    <mergeCell ref="A24:B24"/>
    <mergeCell ref="A25:F25"/>
    <mergeCell ref="A26:B26"/>
    <mergeCell ref="A27:B27"/>
    <mergeCell ref="C26:F26"/>
    <mergeCell ref="C27:F27"/>
    <mergeCell ref="A4:F4"/>
    <mergeCell ref="A6:F6"/>
    <mergeCell ref="A9:B9"/>
    <mergeCell ref="A10:F10"/>
    <mergeCell ref="A14:F14"/>
    <mergeCell ref="A13:B13"/>
  </mergeCells>
  <printOptions/>
  <pageMargins left="0.6299212598425197" right="0.2362204724409449" top="0.7480314960629921" bottom="0.7480314960629921" header="0.31496062992125984" footer="0.31496062992125984"/>
  <pageSetup horizontalDpi="600" verticalDpi="600" orientation="portrait" r:id="rId2"/>
  <headerFooter>
    <oddHeader>&amp;LAWF-CAMPO-CAMEROUN-2021&amp;RBQ</oddHeader>
    <oddFooter>&amp;L&amp;A&amp;C&amp;P&amp; of &amp;N&amp;RHQ</oddFooter>
  </headerFooter>
  <rowBreaks count="2" manualBreakCount="2">
    <brk id="9" max="5" man="1"/>
    <brk id="24" max="5" man="1"/>
  </rowBreaks>
  <colBreaks count="1" manualBreakCount="1">
    <brk id="6" max="65535" man="1"/>
  </colBreaks>
  <drawing r:id="rId1"/>
</worksheet>
</file>

<file path=xl/worksheets/sheet5.xml><?xml version="1.0" encoding="utf-8"?>
<worksheet xmlns="http://schemas.openxmlformats.org/spreadsheetml/2006/main" xmlns:r="http://schemas.openxmlformats.org/officeDocument/2006/relationships">
  <dimension ref="A1:L29"/>
  <sheetViews>
    <sheetView workbookViewId="0" topLeftCell="A37">
      <selection activeCell="B8" sqref="B8"/>
    </sheetView>
  </sheetViews>
  <sheetFormatPr defaultColWidth="9.140625" defaultRowHeight="15"/>
  <cols>
    <col min="1" max="1" width="6.7109375" style="86" customWidth="1"/>
    <col min="2" max="2" width="51.8515625" style="0" customWidth="1"/>
    <col min="3" max="3" width="7.7109375" style="84" customWidth="1"/>
    <col min="4" max="4" width="7.28125" style="5" customWidth="1"/>
    <col min="5" max="5" width="11.7109375" style="5" customWidth="1"/>
    <col min="6" max="6" width="16.57421875" style="0" customWidth="1"/>
    <col min="10" max="10" width="4.7109375" style="0" bestFit="1" customWidth="1"/>
  </cols>
  <sheetData>
    <row r="1" spans="5:6" ht="18" customHeight="1">
      <c r="E1" s="53"/>
      <c r="F1" s="6"/>
    </row>
    <row r="2" spans="5:6" ht="17.25" customHeight="1">
      <c r="E2" s="53"/>
      <c r="F2" s="6"/>
    </row>
    <row r="3" spans="5:6" ht="17.25" customHeight="1">
      <c r="E3" s="53"/>
      <c r="F3" s="6"/>
    </row>
    <row r="4" spans="1:6" ht="24.75" customHeight="1">
      <c r="A4" s="318" t="s">
        <v>317</v>
      </c>
      <c r="B4" s="319"/>
      <c r="C4" s="319"/>
      <c r="D4" s="319"/>
      <c r="E4" s="319"/>
      <c r="F4" s="320"/>
    </row>
    <row r="5" spans="1:6" ht="25.5" customHeight="1" thickBot="1">
      <c r="A5" s="87" t="s">
        <v>0</v>
      </c>
      <c r="B5" s="20" t="s">
        <v>1</v>
      </c>
      <c r="C5" s="71" t="s">
        <v>2</v>
      </c>
      <c r="D5" s="16" t="s">
        <v>3</v>
      </c>
      <c r="E5" s="17" t="s">
        <v>349</v>
      </c>
      <c r="F5" s="32" t="s">
        <v>350</v>
      </c>
    </row>
    <row r="6" spans="1:6" ht="23.25" customHeight="1">
      <c r="A6" s="360" t="s">
        <v>321</v>
      </c>
      <c r="B6" s="361"/>
      <c r="C6" s="361"/>
      <c r="D6" s="361"/>
      <c r="E6" s="361"/>
      <c r="F6" s="447"/>
    </row>
    <row r="7" spans="1:6" ht="45" customHeight="1">
      <c r="A7" s="39" t="s">
        <v>78</v>
      </c>
      <c r="B7" s="38" t="s">
        <v>318</v>
      </c>
      <c r="C7" s="11">
        <v>2</v>
      </c>
      <c r="D7" s="2" t="s">
        <v>54</v>
      </c>
      <c r="E7" s="40"/>
      <c r="F7" s="286">
        <f>C7*E7</f>
        <v>0</v>
      </c>
    </row>
    <row r="8" spans="1:6" ht="45" customHeight="1">
      <c r="A8" s="39" t="s">
        <v>79</v>
      </c>
      <c r="B8" s="38" t="s">
        <v>319</v>
      </c>
      <c r="C8" s="11">
        <v>2</v>
      </c>
      <c r="D8" s="2" t="s">
        <v>53</v>
      </c>
      <c r="E8" s="40"/>
      <c r="F8" s="286">
        <f aca="true" t="shared" si="0" ref="F8:F15">C8*E8</f>
        <v>0</v>
      </c>
    </row>
    <row r="9" spans="1:6" ht="54.75">
      <c r="A9" s="39" t="s">
        <v>80</v>
      </c>
      <c r="B9" s="38" t="s">
        <v>329</v>
      </c>
      <c r="C9" s="11">
        <v>2</v>
      </c>
      <c r="D9" s="2" t="s">
        <v>53</v>
      </c>
      <c r="E9" s="40"/>
      <c r="F9" s="286">
        <f t="shared" si="0"/>
        <v>0</v>
      </c>
    </row>
    <row r="10" spans="1:6" ht="45" customHeight="1">
      <c r="A10" s="39" t="s">
        <v>145</v>
      </c>
      <c r="B10" s="38" t="s">
        <v>328</v>
      </c>
      <c r="C10" s="11">
        <v>4</v>
      </c>
      <c r="D10" s="2" t="s">
        <v>53</v>
      </c>
      <c r="E10" s="40"/>
      <c r="F10" s="286">
        <f t="shared" si="0"/>
        <v>0</v>
      </c>
    </row>
    <row r="11" spans="1:6" ht="49.5" customHeight="1">
      <c r="A11" s="39" t="s">
        <v>320</v>
      </c>
      <c r="B11" s="81" t="s">
        <v>323</v>
      </c>
      <c r="C11" s="11">
        <v>7</v>
      </c>
      <c r="D11" s="2" t="s">
        <v>53</v>
      </c>
      <c r="E11" s="40"/>
      <c r="F11" s="286">
        <f t="shared" si="0"/>
        <v>0</v>
      </c>
    </row>
    <row r="12" spans="1:6" ht="47.25" customHeight="1">
      <c r="A12" s="39" t="s">
        <v>325</v>
      </c>
      <c r="B12" s="81" t="s">
        <v>324</v>
      </c>
      <c r="C12" s="11">
        <v>4</v>
      </c>
      <c r="D12" s="2" t="s">
        <v>53</v>
      </c>
      <c r="E12" s="40"/>
      <c r="F12" s="286">
        <f t="shared" si="0"/>
        <v>0</v>
      </c>
    </row>
    <row r="13" spans="1:6" ht="43.5" customHeight="1">
      <c r="A13" s="39" t="s">
        <v>326</v>
      </c>
      <c r="B13" s="81" t="s">
        <v>327</v>
      </c>
      <c r="C13" s="11">
        <v>2</v>
      </c>
      <c r="D13" s="2" t="s">
        <v>53</v>
      </c>
      <c r="E13" s="40"/>
      <c r="F13" s="286">
        <f t="shared" si="0"/>
        <v>0</v>
      </c>
    </row>
    <row r="14" spans="1:6" ht="45" customHeight="1">
      <c r="A14" s="39" t="s">
        <v>331</v>
      </c>
      <c r="B14" s="81" t="s">
        <v>330</v>
      </c>
      <c r="C14" s="11">
        <v>4</v>
      </c>
      <c r="D14" s="2" t="s">
        <v>53</v>
      </c>
      <c r="E14" s="40"/>
      <c r="F14" s="286">
        <f t="shared" si="0"/>
        <v>0</v>
      </c>
    </row>
    <row r="15" spans="1:6" ht="54.75">
      <c r="A15" s="39" t="s">
        <v>332</v>
      </c>
      <c r="B15" s="81" t="s">
        <v>322</v>
      </c>
      <c r="C15" s="11">
        <v>1</v>
      </c>
      <c r="D15" s="2" t="s">
        <v>50</v>
      </c>
      <c r="E15" s="40"/>
      <c r="F15" s="286">
        <f t="shared" si="0"/>
        <v>0</v>
      </c>
    </row>
    <row r="16" spans="1:6" ht="14.25">
      <c r="A16" s="249"/>
      <c r="B16" s="118"/>
      <c r="C16" s="250"/>
      <c r="D16" s="248"/>
      <c r="E16" s="251"/>
      <c r="F16" s="287"/>
    </row>
    <row r="17" spans="1:6" ht="14.25">
      <c r="A17" s="249"/>
      <c r="B17" s="252"/>
      <c r="C17" s="250"/>
      <c r="D17" s="248"/>
      <c r="E17" s="251"/>
      <c r="F17" s="287"/>
    </row>
    <row r="18" spans="1:6" ht="14.25">
      <c r="A18" s="249"/>
      <c r="B18" s="252"/>
      <c r="C18" s="250"/>
      <c r="D18" s="248"/>
      <c r="E18" s="251"/>
      <c r="F18" s="287"/>
    </row>
    <row r="19" spans="1:6" ht="14.25">
      <c r="A19" s="249"/>
      <c r="B19" s="252"/>
      <c r="C19" s="250"/>
      <c r="D19" s="248"/>
      <c r="E19" s="251"/>
      <c r="F19" s="287"/>
    </row>
    <row r="20" spans="1:6" ht="14.25">
      <c r="A20" s="249"/>
      <c r="B20" s="253"/>
      <c r="C20" s="250"/>
      <c r="D20" s="248"/>
      <c r="E20" s="251"/>
      <c r="F20" s="287"/>
    </row>
    <row r="21" spans="1:6" ht="30.75" customHeight="1">
      <c r="A21" s="414" t="s">
        <v>333</v>
      </c>
      <c r="B21" s="448"/>
      <c r="C21" s="254"/>
      <c r="D21" s="254"/>
      <c r="E21" s="254"/>
      <c r="F21" s="288">
        <f>SUM(F7:F15)</f>
        <v>0</v>
      </c>
    </row>
    <row r="22" spans="1:6" ht="24" customHeight="1">
      <c r="A22" s="442" t="s">
        <v>336</v>
      </c>
      <c r="B22" s="443"/>
      <c r="C22" s="443"/>
      <c r="D22" s="443"/>
      <c r="E22" s="443"/>
      <c r="F22" s="444"/>
    </row>
    <row r="23" spans="1:6" ht="54.75">
      <c r="A23" s="85" t="s">
        <v>84</v>
      </c>
      <c r="B23" s="31" t="s">
        <v>335</v>
      </c>
      <c r="C23" s="73">
        <v>1</v>
      </c>
      <c r="D23" s="2" t="s">
        <v>50</v>
      </c>
      <c r="E23" s="8"/>
      <c r="F23" s="286">
        <f>C23*E23</f>
        <v>0</v>
      </c>
    </row>
    <row r="24" spans="1:6" ht="54.75">
      <c r="A24" s="85" t="s">
        <v>86</v>
      </c>
      <c r="B24" s="31" t="s">
        <v>337</v>
      </c>
      <c r="C24" s="73">
        <v>1</v>
      </c>
      <c r="D24" s="2" t="s">
        <v>50</v>
      </c>
      <c r="E24" s="8"/>
      <c r="F24" s="286">
        <f>C24*E24</f>
        <v>0</v>
      </c>
    </row>
    <row r="25" spans="1:6" ht="49.5" customHeight="1">
      <c r="A25" s="246" t="s">
        <v>88</v>
      </c>
      <c r="B25" s="247"/>
      <c r="C25" s="116"/>
      <c r="D25" s="248"/>
      <c r="E25" s="119"/>
      <c r="F25" s="289">
        <f>C25*E25</f>
        <v>0</v>
      </c>
    </row>
    <row r="26" spans="1:7" ht="49.5" customHeight="1">
      <c r="A26" s="414" t="s">
        <v>334</v>
      </c>
      <c r="B26" s="415"/>
      <c r="C26" s="255"/>
      <c r="D26" s="241"/>
      <c r="E26" s="241"/>
      <c r="F26" s="290">
        <f>SUM(F23:F25)</f>
        <v>0</v>
      </c>
      <c r="G26" s="62"/>
    </row>
    <row r="27" spans="1:6" ht="49.5" customHeight="1">
      <c r="A27" s="446" t="s">
        <v>68</v>
      </c>
      <c r="B27" s="446"/>
      <c r="C27" s="446"/>
      <c r="D27" s="445">
        <f>F21</f>
        <v>0</v>
      </c>
      <c r="E27" s="435"/>
      <c r="F27" s="436"/>
    </row>
    <row r="28" spans="1:6" ht="49.5" customHeight="1">
      <c r="A28" s="449" t="s">
        <v>68</v>
      </c>
      <c r="B28" s="449"/>
      <c r="C28" s="449"/>
      <c r="D28" s="435">
        <f>F26</f>
        <v>0</v>
      </c>
      <c r="E28" s="435"/>
      <c r="F28" s="436"/>
    </row>
    <row r="29" spans="1:12" ht="36.75" customHeight="1">
      <c r="A29" s="437" t="s">
        <v>338</v>
      </c>
      <c r="B29" s="438"/>
      <c r="C29" s="439"/>
      <c r="D29" s="440">
        <f>SUM(D27:D28)</f>
        <v>0</v>
      </c>
      <c r="E29" s="440"/>
      <c r="F29" s="441"/>
      <c r="G29" s="37"/>
      <c r="H29" s="37"/>
      <c r="I29" s="37"/>
      <c r="J29" s="37"/>
      <c r="K29" s="37"/>
      <c r="L29" s="37"/>
    </row>
    <row r="30" ht="30.75" customHeight="1"/>
    <row r="31" ht="29.25" customHeight="1"/>
    <row r="32" ht="42" customHeight="1"/>
  </sheetData>
  <sheetProtection/>
  <mergeCells count="11">
    <mergeCell ref="A4:F4"/>
    <mergeCell ref="A6:F6"/>
    <mergeCell ref="A21:B21"/>
    <mergeCell ref="A26:B26"/>
    <mergeCell ref="A28:C28"/>
    <mergeCell ref="D28:F28"/>
    <mergeCell ref="A29:C29"/>
    <mergeCell ref="D29:F29"/>
    <mergeCell ref="A22:F22"/>
    <mergeCell ref="D27:F27"/>
    <mergeCell ref="A27:C27"/>
  </mergeCells>
  <printOptions/>
  <pageMargins left="0.2362204724409449" right="0.2362204724409449" top="0.7480314960629921" bottom="0.7480314960629921" header="0.31496062992125984" footer="0.31496062992125984"/>
  <pageSetup horizontalDpi="600" verticalDpi="600" orientation="portrait" r:id="rId2"/>
  <headerFooter>
    <oddHeader>&amp;LAWF-CAMPO-CAMEROUN-2021&amp;RBQ</oddHeader>
    <oddFooter>&amp;L&amp;A&amp;C&amp;P of &amp;N &amp;RHQ</oddFooter>
  </headerFooter>
  <colBreaks count="1" manualBreakCount="1">
    <brk id="6" max="65535" man="1"/>
  </colBreaks>
  <drawing r:id="rId1"/>
</worksheet>
</file>

<file path=xl/worksheets/sheet6.xml><?xml version="1.0" encoding="utf-8"?>
<worksheet xmlns="http://schemas.openxmlformats.org/spreadsheetml/2006/main" xmlns:r="http://schemas.openxmlformats.org/officeDocument/2006/relationships">
  <dimension ref="A4:F45"/>
  <sheetViews>
    <sheetView workbookViewId="0" topLeftCell="A19">
      <selection activeCell="C27" sqref="C27"/>
    </sheetView>
  </sheetViews>
  <sheetFormatPr defaultColWidth="9.28125" defaultRowHeight="15"/>
  <cols>
    <col min="1" max="1" width="5.7109375" style="69" customWidth="1"/>
    <col min="2" max="2" width="48.28125" style="188" customWidth="1"/>
    <col min="3" max="3" width="10.7109375" style="1" customWidth="1"/>
    <col min="4" max="4" width="8.00390625" style="1" customWidth="1"/>
    <col min="5" max="5" width="10.00390625" style="1" bestFit="1" customWidth="1"/>
    <col min="6" max="6" width="14.28125" style="1" customWidth="1"/>
    <col min="7" max="16384" width="9.28125" style="1" customWidth="1"/>
  </cols>
  <sheetData>
    <row r="1" ht="12.75"/>
    <row r="2" ht="12.75"/>
    <row r="3" ht="12.75"/>
    <row r="4" spans="1:6" ht="27" customHeight="1">
      <c r="A4" s="318" t="s">
        <v>339</v>
      </c>
      <c r="B4" s="319"/>
      <c r="C4" s="319"/>
      <c r="D4" s="319"/>
      <c r="E4" s="319"/>
      <c r="F4" s="320"/>
    </row>
    <row r="5" spans="1:6" ht="30" customHeight="1">
      <c r="A5" s="126" t="s">
        <v>0</v>
      </c>
      <c r="B5" s="189" t="s">
        <v>1</v>
      </c>
      <c r="C5" s="42" t="s">
        <v>3</v>
      </c>
      <c r="D5" s="42" t="s">
        <v>2</v>
      </c>
      <c r="E5" s="43" t="s">
        <v>349</v>
      </c>
      <c r="F5" s="176" t="s">
        <v>350</v>
      </c>
    </row>
    <row r="6" spans="1:6" ht="30.75" customHeight="1">
      <c r="A6" s="450" t="s">
        <v>220</v>
      </c>
      <c r="B6" s="451"/>
      <c r="C6" s="256"/>
      <c r="D6" s="256"/>
      <c r="E6" s="256"/>
      <c r="F6" s="257"/>
    </row>
    <row r="7" spans="1:6" ht="41.25">
      <c r="A7" s="127" t="s">
        <v>93</v>
      </c>
      <c r="B7" s="190" t="s">
        <v>340</v>
      </c>
      <c r="C7" s="156" t="s">
        <v>246</v>
      </c>
      <c r="D7" s="177">
        <v>34.3</v>
      </c>
      <c r="E7" s="178"/>
      <c r="F7" s="179">
        <f>D7*E7</f>
        <v>0</v>
      </c>
    </row>
    <row r="8" spans="1:6" ht="46.5" customHeight="1">
      <c r="A8" s="128" t="s">
        <v>94</v>
      </c>
      <c r="B8" s="191" t="s">
        <v>81</v>
      </c>
      <c r="C8" s="46" t="s">
        <v>246</v>
      </c>
      <c r="D8" s="157">
        <v>19.3</v>
      </c>
      <c r="E8" s="57"/>
      <c r="F8" s="173">
        <f>D8*E8</f>
        <v>0</v>
      </c>
    </row>
    <row r="9" spans="1:6" ht="35.25" customHeight="1">
      <c r="A9" s="129" t="s">
        <v>95</v>
      </c>
      <c r="B9" s="192" t="s">
        <v>82</v>
      </c>
      <c r="C9" s="46" t="s">
        <v>246</v>
      </c>
      <c r="D9" s="157">
        <v>15</v>
      </c>
      <c r="E9" s="57"/>
      <c r="F9" s="186">
        <f>D9*E9</f>
        <v>0</v>
      </c>
    </row>
    <row r="10" spans="1:6" ht="32.25" customHeight="1">
      <c r="A10" s="452" t="s">
        <v>221</v>
      </c>
      <c r="B10" s="453"/>
      <c r="C10" s="454">
        <f>SUM(F7:F9)</f>
        <v>0</v>
      </c>
      <c r="D10" s="455"/>
      <c r="E10" s="455"/>
      <c r="F10" s="456"/>
    </row>
    <row r="11" spans="1:6" ht="32.25" customHeight="1">
      <c r="A11" s="468" t="s">
        <v>222</v>
      </c>
      <c r="B11" s="469"/>
      <c r="C11" s="469"/>
      <c r="D11" s="469"/>
      <c r="E11" s="469"/>
      <c r="F11" s="470"/>
    </row>
    <row r="12" spans="1:6" ht="40.5" customHeight="1">
      <c r="A12" s="180" t="s">
        <v>96</v>
      </c>
      <c r="B12" s="89" t="s">
        <v>85</v>
      </c>
      <c r="C12" s="46" t="s">
        <v>245</v>
      </c>
      <c r="D12" s="158">
        <v>1.44</v>
      </c>
      <c r="E12" s="158"/>
      <c r="F12" s="179">
        <f>D12*E12</f>
        <v>0</v>
      </c>
    </row>
    <row r="13" spans="1:6" ht="32.25" customHeight="1">
      <c r="A13" s="180" t="s">
        <v>97</v>
      </c>
      <c r="B13" s="89" t="s">
        <v>87</v>
      </c>
      <c r="C13" s="159" t="s">
        <v>245</v>
      </c>
      <c r="D13" s="158">
        <v>26</v>
      </c>
      <c r="E13" s="158"/>
      <c r="F13" s="179">
        <f>D13*E13</f>
        <v>0</v>
      </c>
    </row>
    <row r="14" spans="1:6" ht="32.25" customHeight="1">
      <c r="A14" s="452" t="s">
        <v>223</v>
      </c>
      <c r="B14" s="453"/>
      <c r="C14" s="258"/>
      <c r="D14" s="259"/>
      <c r="E14" s="259"/>
      <c r="F14" s="260">
        <f>SUM(F12:F13)</f>
        <v>0</v>
      </c>
    </row>
    <row r="15" spans="1:6" ht="33" customHeight="1">
      <c r="A15" s="450" t="s">
        <v>224</v>
      </c>
      <c r="B15" s="451"/>
      <c r="C15" s="160"/>
      <c r="D15" s="160"/>
      <c r="E15" s="160"/>
      <c r="F15" s="161"/>
    </row>
    <row r="16" spans="1:6" ht="36" customHeight="1">
      <c r="A16" s="130" t="s">
        <v>98</v>
      </c>
      <c r="B16" s="191" t="s">
        <v>55</v>
      </c>
      <c r="C16" s="159" t="s">
        <v>245</v>
      </c>
      <c r="D16" s="157">
        <v>28.5</v>
      </c>
      <c r="E16" s="57"/>
      <c r="F16" s="179">
        <f>D16*E16</f>
        <v>0</v>
      </c>
    </row>
    <row r="17" spans="1:6" ht="29.25" customHeight="1">
      <c r="A17" s="130" t="s">
        <v>99</v>
      </c>
      <c r="B17" s="191" t="s">
        <v>56</v>
      </c>
      <c r="C17" s="46" t="s">
        <v>245</v>
      </c>
      <c r="D17" s="157">
        <v>24</v>
      </c>
      <c r="E17" s="57"/>
      <c r="F17" s="173">
        <f>D17*E17</f>
        <v>0</v>
      </c>
    </row>
    <row r="18" spans="1:6" ht="25.5" customHeight="1">
      <c r="A18" s="130" t="s">
        <v>100</v>
      </c>
      <c r="B18" s="191" t="s">
        <v>57</v>
      </c>
      <c r="C18" s="46" t="s">
        <v>245</v>
      </c>
      <c r="D18" s="157">
        <v>24</v>
      </c>
      <c r="E18" s="57"/>
      <c r="F18" s="173">
        <f>D18*E18</f>
        <v>0</v>
      </c>
    </row>
    <row r="19" spans="1:6" ht="35.25" customHeight="1">
      <c r="A19" s="130" t="s">
        <v>101</v>
      </c>
      <c r="B19" s="191" t="s">
        <v>89</v>
      </c>
      <c r="C19" s="47" t="s">
        <v>245</v>
      </c>
      <c r="D19" s="157">
        <v>6.3</v>
      </c>
      <c r="E19" s="57"/>
      <c r="F19" s="186">
        <f>D19*E19</f>
        <v>0</v>
      </c>
    </row>
    <row r="20" spans="1:6" ht="33.75" customHeight="1">
      <c r="A20" s="452" t="s">
        <v>225</v>
      </c>
      <c r="B20" s="453"/>
      <c r="C20" s="261"/>
      <c r="D20" s="262"/>
      <c r="E20" s="262"/>
      <c r="F20" s="263">
        <f>SUM(F16:F19)</f>
        <v>0</v>
      </c>
    </row>
    <row r="21" spans="1:6" ht="30.75" customHeight="1">
      <c r="A21" s="450" t="s">
        <v>226</v>
      </c>
      <c r="B21" s="451"/>
      <c r="C21" s="48"/>
      <c r="D21" s="162"/>
      <c r="E21" s="181"/>
      <c r="F21" s="182"/>
    </row>
    <row r="22" spans="1:6" ht="24.75" customHeight="1">
      <c r="A22" s="131" t="s">
        <v>146</v>
      </c>
      <c r="B22" s="193" t="s">
        <v>58</v>
      </c>
      <c r="C22" s="163" t="s">
        <v>246</v>
      </c>
      <c r="D22" s="164">
        <v>0.7</v>
      </c>
      <c r="E22" s="183"/>
      <c r="F22" s="173">
        <f aca="true" t="shared" si="0" ref="F22:F28">D22*E22</f>
        <v>0</v>
      </c>
    </row>
    <row r="23" spans="1:6" ht="38.25" customHeight="1">
      <c r="A23" s="130" t="s">
        <v>147</v>
      </c>
      <c r="B23" s="191" t="s">
        <v>59</v>
      </c>
      <c r="C23" s="46" t="s">
        <v>245</v>
      </c>
      <c r="D23" s="165">
        <v>0.5</v>
      </c>
      <c r="E23" s="57"/>
      <c r="F23" s="173">
        <f t="shared" si="0"/>
        <v>0</v>
      </c>
    </row>
    <row r="24" spans="1:6" ht="38.25" customHeight="1">
      <c r="A24" s="130" t="s">
        <v>148</v>
      </c>
      <c r="B24" s="194" t="s">
        <v>90</v>
      </c>
      <c r="C24" s="166" t="s">
        <v>255</v>
      </c>
      <c r="D24" s="167">
        <v>164</v>
      </c>
      <c r="E24" s="184"/>
      <c r="F24" s="173">
        <f t="shared" si="0"/>
        <v>0</v>
      </c>
    </row>
    <row r="25" spans="1:6" ht="38.25" customHeight="1">
      <c r="A25" s="130" t="s">
        <v>149</v>
      </c>
      <c r="B25" s="194" t="s">
        <v>91</v>
      </c>
      <c r="C25" s="166" t="s">
        <v>255</v>
      </c>
      <c r="D25" s="167">
        <v>43</v>
      </c>
      <c r="E25" s="184"/>
      <c r="F25" s="173">
        <f t="shared" si="0"/>
        <v>0</v>
      </c>
    </row>
    <row r="26" spans="1:6" ht="38.25" customHeight="1">
      <c r="A26" s="130" t="s">
        <v>150</v>
      </c>
      <c r="B26" s="194" t="s">
        <v>92</v>
      </c>
      <c r="C26" s="166" t="s">
        <v>138</v>
      </c>
      <c r="D26" s="167">
        <v>10</v>
      </c>
      <c r="E26" s="184"/>
      <c r="F26" s="173">
        <f t="shared" si="0"/>
        <v>0</v>
      </c>
    </row>
    <row r="27" spans="1:6" ht="27.75" customHeight="1">
      <c r="A27" s="130" t="s">
        <v>151</v>
      </c>
      <c r="B27" s="194" t="s">
        <v>102</v>
      </c>
      <c r="C27" s="166" t="s">
        <v>138</v>
      </c>
      <c r="D27" s="167">
        <v>12</v>
      </c>
      <c r="E27" s="184"/>
      <c r="F27" s="173">
        <f t="shared" si="0"/>
        <v>0</v>
      </c>
    </row>
    <row r="28" spans="1:6" ht="41.25">
      <c r="A28" s="132" t="s">
        <v>152</v>
      </c>
      <c r="B28" s="195" t="s">
        <v>228</v>
      </c>
      <c r="C28" s="49" t="s">
        <v>288</v>
      </c>
      <c r="D28" s="168">
        <v>1</v>
      </c>
      <c r="E28" s="185"/>
      <c r="F28" s="173">
        <f t="shared" si="0"/>
        <v>0</v>
      </c>
    </row>
    <row r="29" spans="1:6" ht="34.5" customHeight="1">
      <c r="A29" s="452" t="s">
        <v>227</v>
      </c>
      <c r="B29" s="453"/>
      <c r="C29" s="454">
        <f>SUM(F22:F28)</f>
        <v>0</v>
      </c>
      <c r="D29" s="455"/>
      <c r="E29" s="455"/>
      <c r="F29" s="456"/>
    </row>
    <row r="30" spans="1:6" ht="45" customHeight="1">
      <c r="A30" s="450" t="s">
        <v>358</v>
      </c>
      <c r="B30" s="451"/>
      <c r="C30" s="48"/>
      <c r="D30" s="169"/>
      <c r="E30" s="181"/>
      <c r="F30" s="182"/>
    </row>
    <row r="31" spans="1:6" ht="57.75" customHeight="1">
      <c r="A31" s="133" t="s">
        <v>153</v>
      </c>
      <c r="B31" s="196" t="s">
        <v>229</v>
      </c>
      <c r="C31" s="44" t="s">
        <v>288</v>
      </c>
      <c r="D31" s="187">
        <v>1</v>
      </c>
      <c r="E31" s="57"/>
      <c r="F31" s="173">
        <f>D31*E31</f>
        <v>0</v>
      </c>
    </row>
    <row r="32" spans="1:6" ht="58.5" customHeight="1" thickBot="1">
      <c r="A32" s="464" t="s">
        <v>233</v>
      </c>
      <c r="B32" s="465"/>
      <c r="C32" s="489"/>
      <c r="D32" s="490"/>
      <c r="E32" s="490"/>
      <c r="F32" s="491"/>
    </row>
    <row r="33" spans="1:6" ht="18" customHeight="1">
      <c r="A33" s="471" t="s">
        <v>359</v>
      </c>
      <c r="B33" s="472"/>
      <c r="C33" s="472"/>
      <c r="D33" s="472"/>
      <c r="E33" s="472"/>
      <c r="F33" s="473"/>
    </row>
    <row r="34" spans="1:6" ht="42" customHeight="1">
      <c r="A34" s="70" t="s">
        <v>154</v>
      </c>
      <c r="B34" s="56" t="s">
        <v>230</v>
      </c>
      <c r="C34" s="170" t="s">
        <v>288</v>
      </c>
      <c r="D34" s="170">
        <v>90</v>
      </c>
      <c r="E34" s="170"/>
      <c r="F34" s="171"/>
    </row>
    <row r="35" spans="1:6" ht="36" customHeight="1">
      <c r="A35" s="70" t="s">
        <v>155</v>
      </c>
      <c r="B35" s="54" t="s">
        <v>60</v>
      </c>
      <c r="C35" s="172" t="s">
        <v>138</v>
      </c>
      <c r="D35" s="172">
        <v>4</v>
      </c>
      <c r="E35" s="172"/>
      <c r="F35" s="173"/>
    </row>
    <row r="36" spans="1:6" ht="32.25" customHeight="1" thickBot="1">
      <c r="A36" s="70" t="s">
        <v>156</v>
      </c>
      <c r="B36" s="55" t="s">
        <v>61</v>
      </c>
      <c r="C36" s="174" t="s">
        <v>138</v>
      </c>
      <c r="D36" s="174">
        <v>2</v>
      </c>
      <c r="E36" s="174"/>
      <c r="F36" s="175"/>
    </row>
    <row r="37" spans="1:6" ht="33.75" customHeight="1" thickBot="1">
      <c r="A37" s="464" t="s">
        <v>234</v>
      </c>
      <c r="B37" s="465"/>
      <c r="C37" s="264"/>
      <c r="D37" s="264"/>
      <c r="E37" s="264"/>
      <c r="F37" s="265"/>
    </row>
    <row r="38" spans="1:6" ht="30" customHeight="1">
      <c r="A38" s="476" t="s">
        <v>232</v>
      </c>
      <c r="B38" s="477"/>
      <c r="C38" s="477"/>
      <c r="D38" s="477"/>
      <c r="E38" s="477"/>
      <c r="F38" s="478"/>
    </row>
    <row r="39" spans="1:6" ht="21.75" customHeight="1">
      <c r="A39" s="457" t="str">
        <f>A10</f>
        <v>Subtotal -Division 5 Subdivision 1-Excavation</v>
      </c>
      <c r="B39" s="458"/>
      <c r="C39" s="461">
        <f>C10</f>
        <v>0</v>
      </c>
      <c r="D39" s="466"/>
      <c r="E39" s="466"/>
      <c r="F39" s="467"/>
    </row>
    <row r="40" spans="1:6" ht="23.25" customHeight="1">
      <c r="A40" s="457" t="str">
        <f>A14</f>
        <v>Subtotal -Division 5 Subdivision 2-Foundation works</v>
      </c>
      <c r="B40" s="458"/>
      <c r="C40" s="461">
        <f>F14</f>
        <v>0</v>
      </c>
      <c r="D40" s="466"/>
      <c r="E40" s="466"/>
      <c r="F40" s="467"/>
    </row>
    <row r="41" spans="1:6" ht="24" customHeight="1">
      <c r="A41" s="457" t="str">
        <f>A20</f>
        <v>Subtotal -Division 5 Subdivision 3-Plaster works</v>
      </c>
      <c r="B41" s="458"/>
      <c r="C41" s="461">
        <f>F20</f>
        <v>0</v>
      </c>
      <c r="D41" s="466"/>
      <c r="E41" s="466"/>
      <c r="F41" s="467"/>
    </row>
    <row r="42" spans="1:6" ht="30" customHeight="1">
      <c r="A42" s="457" t="str">
        <f>A29</f>
        <v>Subtotal -Division 5 Subdivision 4 -Concrete works</v>
      </c>
      <c r="B42" s="458"/>
      <c r="C42" s="461">
        <f>C29</f>
        <v>0</v>
      </c>
      <c r="D42" s="462"/>
      <c r="E42" s="462"/>
      <c r="F42" s="463"/>
    </row>
    <row r="43" spans="1:6" ht="24.75" customHeight="1" thickBot="1">
      <c r="A43" s="459" t="str">
        <f>A32</f>
        <v>Subtotal -Division 5 Subdivision 5- Soak pit</v>
      </c>
      <c r="B43" s="460"/>
      <c r="C43" s="461">
        <f>F31</f>
        <v>0</v>
      </c>
      <c r="D43" s="462"/>
      <c r="E43" s="462"/>
      <c r="F43" s="463"/>
    </row>
    <row r="44" spans="1:6" ht="24.75" customHeight="1" thickBot="1">
      <c r="A44" s="459" t="str">
        <f>A37</f>
        <v>Subtotal -Division 5 Subdivision 6 -Piping and Manholes</v>
      </c>
      <c r="B44" s="460"/>
      <c r="C44" s="461">
        <f>F37</f>
        <v>0</v>
      </c>
      <c r="D44" s="462"/>
      <c r="E44" s="462"/>
      <c r="F44" s="463"/>
    </row>
    <row r="45" spans="1:6" ht="24.75" customHeight="1" thickBot="1">
      <c r="A45" s="474" t="s">
        <v>231</v>
      </c>
      <c r="B45" s="475"/>
      <c r="C45" s="479">
        <f>SUM(C39:F44)</f>
        <v>0</v>
      </c>
      <c r="D45" s="480"/>
      <c r="E45" s="480"/>
      <c r="F45" s="481"/>
    </row>
  </sheetData>
  <sheetProtection/>
  <mergeCells count="31">
    <mergeCell ref="A30:B30"/>
    <mergeCell ref="A32:B32"/>
    <mergeCell ref="C39:F39"/>
    <mergeCell ref="A41:B41"/>
    <mergeCell ref="A33:F33"/>
    <mergeCell ref="A45:B45"/>
    <mergeCell ref="A43:B43"/>
    <mergeCell ref="A38:F38"/>
    <mergeCell ref="C40:F40"/>
    <mergeCell ref="C44:F44"/>
    <mergeCell ref="C45:F45"/>
    <mergeCell ref="A44:B44"/>
    <mergeCell ref="C43:F43"/>
    <mergeCell ref="A37:B37"/>
    <mergeCell ref="A29:B29"/>
    <mergeCell ref="A21:B21"/>
    <mergeCell ref="A39:B39"/>
    <mergeCell ref="C42:F42"/>
    <mergeCell ref="C32:F32"/>
    <mergeCell ref="C41:F41"/>
    <mergeCell ref="A42:B42"/>
    <mergeCell ref="A4:F4"/>
    <mergeCell ref="A6:B6"/>
    <mergeCell ref="A10:B10"/>
    <mergeCell ref="C10:F10"/>
    <mergeCell ref="A15:B15"/>
    <mergeCell ref="A40:B40"/>
    <mergeCell ref="A11:F11"/>
    <mergeCell ref="A14:B14"/>
    <mergeCell ref="A20:B20"/>
    <mergeCell ref="C29:F29"/>
  </mergeCells>
  <printOptions/>
  <pageMargins left="0.6299212598425197" right="0.2362204724409449" top="0.7480314960629921" bottom="0.7480314960629921" header="0.31496062992125984" footer="0.31496062992125984"/>
  <pageSetup horizontalDpi="600" verticalDpi="600" orientation="portrait" r:id="rId2"/>
  <headerFooter>
    <oddHeader>&amp;LAWF - CAMPO - CAMEROUN - 2021&amp;RBQ</oddHeader>
    <oddFooter>&amp;L&amp;A&amp;C&amp;P of &amp;N&amp;RHQ</oddFooter>
  </headerFooter>
  <rowBreaks count="2" manualBreakCount="2">
    <brk id="20" max="255" man="1"/>
    <brk id="32" max="255" man="1"/>
  </rowBreaks>
  <drawing r:id="rId1"/>
</worksheet>
</file>

<file path=xl/worksheets/sheet7.xml><?xml version="1.0" encoding="utf-8"?>
<worksheet xmlns="http://schemas.openxmlformats.org/spreadsheetml/2006/main" xmlns:r="http://schemas.openxmlformats.org/officeDocument/2006/relationships">
  <dimension ref="A1:F11"/>
  <sheetViews>
    <sheetView zoomScale="95" zoomScaleNormal="95" workbookViewId="0" topLeftCell="A1">
      <selection activeCell="B9" sqref="B9"/>
    </sheetView>
  </sheetViews>
  <sheetFormatPr defaultColWidth="17.28125" defaultRowHeight="15"/>
  <cols>
    <col min="1" max="1" width="7.00390625" style="106" customWidth="1"/>
    <col min="2" max="2" width="46.28125" style="106" customWidth="1"/>
    <col min="3" max="3" width="5.7109375" style="125" bestFit="1" customWidth="1"/>
    <col min="4" max="4" width="5.7109375" style="125" customWidth="1"/>
    <col min="5" max="5" width="10.7109375" style="106" customWidth="1"/>
    <col min="6" max="6" width="13.421875" style="106" bestFit="1" customWidth="1"/>
    <col min="7" max="7" width="7.7109375" style="101" customWidth="1"/>
    <col min="8" max="16384" width="17.28125" style="90" customWidth="1"/>
  </cols>
  <sheetData>
    <row r="1" spans="1:6" ht="12.75">
      <c r="A1" s="102"/>
      <c r="B1" s="102"/>
      <c r="C1" s="107"/>
      <c r="D1" s="107"/>
      <c r="E1" s="110"/>
      <c r="F1" s="110"/>
    </row>
    <row r="2" spans="1:6" ht="12.75">
      <c r="A2" s="102"/>
      <c r="B2" s="102"/>
      <c r="C2" s="107"/>
      <c r="D2" s="107"/>
      <c r="E2" s="110"/>
      <c r="F2" s="110"/>
    </row>
    <row r="3" spans="1:6" ht="16.5" customHeight="1">
      <c r="A3" s="102"/>
      <c r="B3" s="102"/>
      <c r="C3" s="107"/>
      <c r="D3" s="107"/>
      <c r="E3" s="110"/>
      <c r="F3" s="110"/>
    </row>
    <row r="4" spans="1:6" ht="31.5" customHeight="1">
      <c r="A4" s="482" t="s">
        <v>346</v>
      </c>
      <c r="B4" s="483"/>
      <c r="C4" s="483"/>
      <c r="D4" s="483"/>
      <c r="E4" s="483"/>
      <c r="F4" s="484"/>
    </row>
    <row r="5" spans="1:6" ht="20.25" customHeight="1">
      <c r="A5" s="120" t="s">
        <v>0</v>
      </c>
      <c r="B5" s="123" t="s">
        <v>1</v>
      </c>
      <c r="C5" s="122" t="s">
        <v>3</v>
      </c>
      <c r="D5" s="121" t="s">
        <v>2</v>
      </c>
      <c r="E5" s="124" t="s">
        <v>349</v>
      </c>
      <c r="F5" s="123" t="s">
        <v>350</v>
      </c>
    </row>
    <row r="6" spans="1:6" ht="21.75" customHeight="1">
      <c r="A6" s="485" t="s">
        <v>347</v>
      </c>
      <c r="B6" s="486"/>
      <c r="C6" s="109"/>
      <c r="D6" s="109"/>
      <c r="E6" s="111"/>
      <c r="F6" s="105"/>
    </row>
    <row r="7" spans="1:6" ht="27">
      <c r="A7" s="103" t="s">
        <v>107</v>
      </c>
      <c r="B7" s="103" t="s">
        <v>305</v>
      </c>
      <c r="C7" s="108" t="s">
        <v>245</v>
      </c>
      <c r="D7" s="108">
        <v>120</v>
      </c>
      <c r="E7" s="112"/>
      <c r="F7" s="112">
        <f>D7*E7</f>
        <v>0</v>
      </c>
    </row>
    <row r="8" spans="1:6" ht="57" customHeight="1">
      <c r="A8" s="103" t="s">
        <v>108</v>
      </c>
      <c r="B8" s="104" t="s">
        <v>306</v>
      </c>
      <c r="C8" s="108" t="s">
        <v>53</v>
      </c>
      <c r="D8" s="108">
        <v>30</v>
      </c>
      <c r="E8" s="112"/>
      <c r="F8" s="112">
        <f>D8*E8</f>
        <v>0</v>
      </c>
    </row>
    <row r="9" spans="1:6" ht="69">
      <c r="A9" s="103" t="s">
        <v>109</v>
      </c>
      <c r="B9" s="197" t="s">
        <v>348</v>
      </c>
      <c r="C9" s="108" t="s">
        <v>50</v>
      </c>
      <c r="D9" s="108">
        <v>1</v>
      </c>
      <c r="E9" s="112"/>
      <c r="F9" s="112">
        <f>D9*E9</f>
        <v>0</v>
      </c>
    </row>
    <row r="10" spans="1:6" ht="50.25" customHeight="1">
      <c r="A10" s="270" t="s">
        <v>110</v>
      </c>
      <c r="B10" s="271" t="s">
        <v>235</v>
      </c>
      <c r="C10" s="272" t="s">
        <v>288</v>
      </c>
      <c r="D10" s="198">
        <v>1</v>
      </c>
      <c r="E10" s="199"/>
      <c r="F10" s="199">
        <f>D10*E10</f>
        <v>0</v>
      </c>
    </row>
    <row r="11" spans="1:6" ht="40.5" customHeight="1">
      <c r="A11" s="487" t="s">
        <v>345</v>
      </c>
      <c r="B11" s="488"/>
      <c r="C11" s="266"/>
      <c r="D11" s="267"/>
      <c r="E11" s="268"/>
      <c r="F11" s="269">
        <f>SUM(F7:F10)</f>
        <v>0</v>
      </c>
    </row>
  </sheetData>
  <sheetProtection/>
  <mergeCells count="3">
    <mergeCell ref="A4:F4"/>
    <mergeCell ref="A6:B6"/>
    <mergeCell ref="A11:B11"/>
  </mergeCells>
  <printOptions/>
  <pageMargins left="0.8267716535433072" right="0.2362204724409449" top="0.7480314960629921" bottom="0.7480314960629921" header="0.31496062992125984" footer="0.31496062992125984"/>
  <pageSetup horizontalDpi="600" verticalDpi="600" orientation="portrait" r:id="rId2"/>
  <headerFooter>
    <oddHeader>&amp;LAWF-CAMPO-CAMEROUN-2021&amp;RBQ</oddHeader>
    <oddFooter>&amp;L&amp;A&amp;C&amp;P of &amp;N&amp;RHQ</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Labos</dc:creator>
  <cp:keywords/>
  <dc:description/>
  <cp:lastModifiedBy>Joel Mumo</cp:lastModifiedBy>
  <cp:lastPrinted>2021-05-13T08:32:06Z</cp:lastPrinted>
  <dcterms:created xsi:type="dcterms:W3CDTF">2012-01-29T10:41:05Z</dcterms:created>
  <dcterms:modified xsi:type="dcterms:W3CDTF">2021-05-13T11:25:16Z</dcterms:modified>
  <cp:category/>
  <cp:version/>
  <cp:contentType/>
  <cp:contentStatus/>
</cp:coreProperties>
</file>